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gnieszka.pazdur\Documents\2014-2020_Wytyczne\KONKURSY_2020\2020_I_kw\2_1_4\Wysyłka_DPR\"/>
    </mc:Choice>
  </mc:AlternateContent>
  <bookViews>
    <workbookView xWindow="0" yWindow="0" windowWidth="28770" windowHeight="11970" tabRatio="909" activeTab="7"/>
  </bookViews>
  <sheets>
    <sheet name="1 Założenia" sheetId="2" r:id="rId1"/>
    <sheet name="2 Dane wyjściowe" sheetId="3" r:id="rId2"/>
    <sheet name="3 Poziom dofinansowania" sheetId="4" r:id="rId3"/>
    <sheet name="4 Efektywność projektu" sheetId="5" r:id="rId4"/>
    <sheet name="5 Trwałość finansowa" sheetId="6" r:id="rId5"/>
    <sheet name="6 Trwałość finansowa JST" sheetId="7" r:id="rId6"/>
    <sheet name="7 Analiza wrażliwości" sheetId="10" r:id="rId7"/>
    <sheet name="8 Dane historyczne" sheetId="11" r:id="rId8"/>
    <sheet name="9" sheetId="12" r:id="rId9"/>
    <sheet name="10" sheetId="13" r:id="rId10"/>
    <sheet name="11" sheetId="14" r:id="rId11"/>
    <sheet name="12" sheetId="15" r:id="rId12"/>
    <sheet name="13" sheetId="16" r:id="rId13"/>
    <sheet name="14" sheetId="17" r:id="rId14"/>
    <sheet name="15" sheetId="1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MAG1">#REF!</definedName>
    <definedName name="_MAG11">[1]Zap!#REF!</definedName>
    <definedName name="_pog1">#REF!</definedName>
    <definedName name="_pog10">#REF!</definedName>
    <definedName name="_pog2">#REF!</definedName>
    <definedName name="_pog3">#REF!</definedName>
    <definedName name="_pog4">#REF!</definedName>
    <definedName name="_pog5">#REF!</definedName>
    <definedName name="_pog6">#REF!</definedName>
    <definedName name="_pog7">#REF!</definedName>
    <definedName name="_pog8">#REF!</definedName>
    <definedName name="_pog9">#REF!</definedName>
    <definedName name="_reg2" hidden="1">#REF!</definedName>
    <definedName name="_Regression_Out" hidden="1">#REF!</definedName>
    <definedName name="_Regression_X" hidden="1">#REF!</definedName>
    <definedName name="_Regression_Y" hidden="1">#REF!</definedName>
    <definedName name="a">'[2]Loan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'[3]krosno -&gt; grupę, amortyzację'!$M$2:$M$16384</definedName>
    <definedName name="as" hidden="1">#REF!</definedName>
    <definedName name="base">#REF!</definedName>
    <definedName name="_xlnm.Database">#REF!</definedName>
    <definedName name="BE_ec_tar">#REF!</definedName>
    <definedName name="BE_tariff">#REF!</definedName>
    <definedName name="CF_other">#REF!</definedName>
    <definedName name="Commitment_fee">'[4]Loan Schedule1'!$B$8</definedName>
    <definedName name="conn">#REF!</definedName>
    <definedName name="coverage">#REF!</definedName>
    <definedName name="coverage2005">#REF!</definedName>
    <definedName name="Cykl_p_acenia_zobowi_zań_w_dniach">[5]FO1NOWE!$G$1:$G$65536,[5]FO1NOWE!$B$90:$AZ$90,[5]FO1NOWE!$B$92:$AZ$92,[5]FO1NOWE!$B$94:$AZ$94</definedName>
    <definedName name="Cykl_ści_gania_nale_ności_w_dniach">[5]FO1NOWE!$G$1:$G$65536,[5]FO1NOWE!$B$90:$AZ$90,[5]FO1NOWE!$B$92:$AZ$92</definedName>
    <definedName name="Cykl_zapasów__w_dniach">[5]FO1NOWE!$G$1:$G$65536,[5]FO1NOWE!$B$90:$AZ$90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[6]Jaroszow1!#REF!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[6]Jaroszow1!#REF!</definedName>
    <definedName name="KAPITA_Y_W_ASNE">[5]FO1NOWE!$B$60,[5]FO1NOWE!$B$60:$AZ$60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[7]Koszty!$A$1:$J$253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[6]Jaroszow1!#REF!</definedName>
    <definedName name="loan2">[6]Jaroszow1!#REF!</definedName>
    <definedName name="loan3">[6]Jaroszow1!#REF!</definedName>
    <definedName name="obszar">#REF!</definedName>
    <definedName name="_xlnm.Print_Area" localSheetId="9">'10'!$A$1:$AA$71</definedName>
    <definedName name="_xlnm.Print_Area" localSheetId="10">'11'!$A$1:$Z$72</definedName>
    <definedName name="_xlnm.Print_Area" localSheetId="11">'12'!$A$1:$Y$80</definedName>
    <definedName name="_xlnm.Print_Area" localSheetId="12">'13'!$A$1:$AC$71</definedName>
    <definedName name="_xlnm.Print_Area" localSheetId="13">'14'!$A$1:$AD$81</definedName>
    <definedName name="_xlnm.Print_Area" localSheetId="14">'15'!$A$1:$N$36</definedName>
    <definedName name="_xlnm.Print_Area" localSheetId="1">'2 Dane wyjściowe'!$A$1:$Q$63</definedName>
    <definedName name="_xlnm.Print_Area" localSheetId="4">'5 Trwałość finansowa'!$A$1:$R$60</definedName>
    <definedName name="_xlnm.Print_Area" localSheetId="5">'6 Trwałość finansowa JST'!$A$1:$R$40</definedName>
    <definedName name="_xlnm.Print_Area" localSheetId="8">'9'!$A$1:$N$33</definedName>
    <definedName name="Oprocentowanie2">[8]koszty!#REF!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_w">#REF!</definedName>
    <definedName name="pog1_w2">#REF!</definedName>
    <definedName name="pog2_w">#REF!</definedName>
    <definedName name="pog2_w2">#REF!</definedName>
    <definedName name="pog3_w">#REF!</definedName>
    <definedName name="pog3_w2">#REF!</definedName>
    <definedName name="pog4_w">#REF!</definedName>
    <definedName name="pog4_w2">#REF!</definedName>
    <definedName name="pog5_w">#REF!</definedName>
    <definedName name="pog5_w2">#REF!</definedName>
    <definedName name="pog6_w">#REF!</definedName>
    <definedName name="pog6_w2">#REF!</definedName>
    <definedName name="prowizja">[8]Założenia!#REF!</definedName>
    <definedName name="qq">#REF!</definedName>
    <definedName name="qqqqq">#REF!</definedName>
    <definedName name="rat">[8]Założenia!#REF!</definedName>
    <definedName name="regx2" hidden="1">#REF!</definedName>
    <definedName name="_xlnm.Recorder">#REF!</definedName>
    <definedName name="Rentowność_dzia_alności_podstawowej">[5]FO1NOWE!$B$104:$AZ$104,[5]FO1NOWE!$B$105:$AZ$105</definedName>
    <definedName name="repay1">[6]Jaroszow1!#REF!</definedName>
    <definedName name="repay2">[6]Jaroszow1!#REF!</definedName>
    <definedName name="repay3">[6]Jaroszow1!#REF!</definedName>
    <definedName name="REVENUES">#REF!</definedName>
    <definedName name="RGK">'[3]krosno -&gt; grupę, amortyzację'!$J$2:$J$16384</definedName>
    <definedName name="rofa">[6]Jaroszow1!#REF!</definedName>
    <definedName name="Rok1_w">#REF!</definedName>
    <definedName name="Rok1_w2">#REF!</definedName>
    <definedName name="Rok10_w">#REF!</definedName>
    <definedName name="Rok2_w">#REF!</definedName>
    <definedName name="Rok2_w2">#REF!</definedName>
    <definedName name="Rok3_w">#REF!</definedName>
    <definedName name="Rok3_w2">#REF!</definedName>
    <definedName name="Rok4_w">#REF!</definedName>
    <definedName name="Rok4_w2">#REF!</definedName>
    <definedName name="Rok5_w">#REF!</definedName>
    <definedName name="Rok5_w2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TAB.4">#REF!</definedName>
    <definedName name="tax">[6]Jaroszow1!#REF!</definedName>
    <definedName name="total_water_ec_1996">#REF!</definedName>
    <definedName name="ttt">#REF!</definedName>
    <definedName name="tttttt">#REF!</definedName>
    <definedName name="tttttttt">#REF!</definedName>
    <definedName name="_xlnm.Print_Titles" localSheetId="0">'1 Założenia'!#REF!</definedName>
    <definedName name="_xlnm.Print_Titles" localSheetId="1">'2 Dane wyjściowe'!$A:$B</definedName>
    <definedName name="_xlnm.Print_Titles" localSheetId="3">'4 Efektywność projektu'!$A:$B</definedName>
    <definedName name="_xlnm.Print_Titles" localSheetId="4">'5 Trwałość finansowa'!$A:$B</definedName>
    <definedName name="_xlnm.Print_Titles" localSheetId="5">'6 Trwałość finansowa JST'!$A:$B</definedName>
    <definedName name="tyyu">#REF!</definedName>
    <definedName name="wariant">[9]wariant!$B$3</definedName>
    <definedName name="Wskaźnik_bie__cej_p_ynności">[5]FO1NOWE!$B$85,[5]FO1NOWE!$B$85:$AZ$85</definedName>
    <definedName name="Wskaźnik_p_ynności_szybki">[5]FO1NOWE!$B$85,[5]FO1NOWE!$B$85:$AZ$85,[5]FO1NOWE!$B$86:$AZ$86</definedName>
    <definedName name="www">#REF!</definedName>
    <definedName name="wwww">#REF!</definedName>
    <definedName name="wwwwww">#REF!</definedName>
    <definedName name="xxx" hidden="1">#REF!</definedName>
    <definedName name="year2000">#REF!</definedName>
    <definedName name="year2005">#REF!</definedName>
    <definedName name="years">#REF!</definedName>
    <definedName name="Z_19015944_8DC3_4198_B28B_DDAFEE7C00D9_.wvu.Cols" localSheetId="0" hidden="1">'1 Założenia'!#REF!</definedName>
    <definedName name="Z_19015944_8DC3_4198_B28B_DDAFEE7C00D9_.wvu.Cols" localSheetId="2" hidden="1">'3 Poziom dofinansowania'!#REF!</definedName>
    <definedName name="Z_19015944_8DC3_4198_B28B_DDAFEE7C00D9_.wvu.PrintArea" localSheetId="1" hidden="1">'2 Dane wyjściowe'!$A$1:$Q$63</definedName>
    <definedName name="Z_19015944_8DC3_4198_B28B_DDAFEE7C00D9_.wvu.PrintArea" localSheetId="2" hidden="1">'3 Poziom dofinansowania'!$A$3:$Q$72</definedName>
    <definedName name="Z_19015944_8DC3_4198_B28B_DDAFEE7C00D9_.wvu.PrintArea" localSheetId="4" hidden="1">'5 Trwałość finansowa'!$A$2:$Q$29,'5 Trwałość finansowa'!$A$31:$Q$60</definedName>
    <definedName name="Z_19015944_8DC3_4198_B28B_DDAFEE7C00D9_.wvu.PrintArea" localSheetId="5" hidden="1">'6 Trwałość finansowa JST'!$A$1:$R$3</definedName>
    <definedName name="Z_19015944_8DC3_4198_B28B_DDAFEE7C00D9_.wvu.PrintArea" localSheetId="8" hidden="1">'9'!$A$1:$N$33</definedName>
    <definedName name="Z_19015944_8DC3_4198_B28B_DDAFEE7C00D9_.wvu.PrintTitles" localSheetId="1" hidden="1">'2 Dane wyjściowe'!$A:$B</definedName>
    <definedName name="Z_19015944_8DC3_4198_B28B_DDAFEE7C00D9_.wvu.PrintTitles" localSheetId="2" hidden="1">'3 Poziom dofinansowania'!$A:$A</definedName>
    <definedName name="Z_19015944_8DC3_4198_B28B_DDAFEE7C00D9_.wvu.PrintTitles" localSheetId="3" hidden="1">'4 Efektywność projektu'!$A:$B</definedName>
    <definedName name="Z_19015944_8DC3_4198_B28B_DDAFEE7C00D9_.wvu.PrintTitles" localSheetId="4" hidden="1">'5 Trwałość finansowa'!$A:$B</definedName>
    <definedName name="Z_19015944_8DC3_4198_B28B_DDAFEE7C00D9_.wvu.PrintTitles" localSheetId="5" hidden="1">'6 Trwałość finansowa JST'!$A:$B</definedName>
    <definedName name="Z_6D8ACA1D_6FAD_497E_8DEE_A33C8B954C59_.wvu.PrintArea" localSheetId="9" hidden="1">'10'!$A$1:$AA$71</definedName>
    <definedName name="Z_6D8ACA1D_6FAD_497E_8DEE_A33C8B954C59_.wvu.PrintArea" localSheetId="10" hidden="1">'11'!$A$1:$Z$72</definedName>
    <definedName name="Z_6D8ACA1D_6FAD_497E_8DEE_A33C8B954C59_.wvu.PrintArea" localSheetId="11" hidden="1">'12'!$A$1:$Y$80</definedName>
    <definedName name="Z_6D8ACA1D_6FAD_497E_8DEE_A33C8B954C59_.wvu.PrintArea" localSheetId="12" hidden="1">'13'!$A$1:$AC$71</definedName>
    <definedName name="Z_6D8ACA1D_6FAD_497E_8DEE_A33C8B954C59_.wvu.PrintArea" localSheetId="13" hidden="1">'14'!$A$1:$AD$81</definedName>
    <definedName name="Z_6D8ACA1D_6FAD_497E_8DEE_A33C8B954C59_.wvu.PrintArea" localSheetId="1" hidden="1">'2 Dane wyjściowe'!$A$1:$Q$63</definedName>
    <definedName name="Z_6D8ACA1D_6FAD_497E_8DEE_A33C8B954C59_.wvu.PrintArea" localSheetId="4" hidden="1">'5 Trwałość finansowa'!$A$1:$R$60</definedName>
    <definedName name="Z_6D8ACA1D_6FAD_497E_8DEE_A33C8B954C59_.wvu.PrintArea" localSheetId="5" hidden="1">'6 Trwałość finansowa JST'!$A$1:$R$3</definedName>
    <definedName name="Z_6D8ACA1D_6FAD_497E_8DEE_A33C8B954C59_.wvu.PrintArea" localSheetId="8" hidden="1">'9'!$A$1:$N$33</definedName>
    <definedName name="Z_6D8ACA1D_6FAD_497E_8DEE_A33C8B954C59_.wvu.PrintTitles" localSheetId="1" hidden="1">'2 Dane wyjściowe'!$A:$B</definedName>
    <definedName name="Z_6D8ACA1D_6FAD_497E_8DEE_A33C8B954C59_.wvu.PrintTitles" localSheetId="3" hidden="1">'4 Efektywność projektu'!$A:$B</definedName>
    <definedName name="Z_6D8ACA1D_6FAD_497E_8DEE_A33C8B954C59_.wvu.PrintTitles" localSheetId="4" hidden="1">'5 Trwałość finansowa'!$A:$B</definedName>
    <definedName name="Z_6D8ACA1D_6FAD_497E_8DEE_A33C8B954C59_.wvu.PrintTitles" localSheetId="5" hidden="1">'6 Trwałość finansowa JST'!$A:$B</definedName>
    <definedName name="Z_6F4C57C8_5562_4709_9327_9573B39EDAF4_.wvu.PrintArea" localSheetId="9" hidden="1">'10'!$A$1:$AA$71</definedName>
    <definedName name="Z_6F4C57C8_5562_4709_9327_9573B39EDAF4_.wvu.PrintArea" localSheetId="10" hidden="1">'11'!$A$1:$Z$72</definedName>
    <definedName name="Z_6F4C57C8_5562_4709_9327_9573B39EDAF4_.wvu.PrintArea" localSheetId="11" hidden="1">'12'!$A$1:$Y$80</definedName>
    <definedName name="Z_6F4C57C8_5562_4709_9327_9573B39EDAF4_.wvu.PrintArea" localSheetId="12" hidden="1">'13'!$A$1:$AC$71</definedName>
    <definedName name="Z_6F4C57C8_5562_4709_9327_9573B39EDAF4_.wvu.PrintArea" localSheetId="13" hidden="1">'14'!$A$1:$AD$81</definedName>
    <definedName name="Z_6F4C57C8_5562_4709_9327_9573B39EDAF4_.wvu.PrintArea" localSheetId="1" hidden="1">'2 Dane wyjściowe'!$A$1:$Q$63</definedName>
    <definedName name="Z_6F4C57C8_5562_4709_9327_9573B39EDAF4_.wvu.PrintArea" localSheetId="4" hidden="1">'5 Trwałość finansowa'!$A$1:$R$60</definedName>
    <definedName name="Z_6F4C57C8_5562_4709_9327_9573B39EDAF4_.wvu.PrintArea" localSheetId="5" hidden="1">'6 Trwałość finansowa JST'!$A$1:$R$3</definedName>
    <definedName name="Z_6F4C57C8_5562_4709_9327_9573B39EDAF4_.wvu.PrintArea" localSheetId="8" hidden="1">'9'!$A$1:$N$33</definedName>
    <definedName name="Z_6F4C57C8_5562_4709_9327_9573B39EDAF4_.wvu.PrintTitles" localSheetId="1" hidden="1">'2 Dane wyjściowe'!$A:$B</definedName>
    <definedName name="Z_6F4C57C8_5562_4709_9327_9573B39EDAF4_.wvu.PrintTitles" localSheetId="3" hidden="1">'4 Efektywność projektu'!$A:$B</definedName>
    <definedName name="Z_6F4C57C8_5562_4709_9327_9573B39EDAF4_.wvu.PrintTitles" localSheetId="4" hidden="1">'5 Trwałość finansowa'!$A:$B</definedName>
    <definedName name="Z_6F4C57C8_5562_4709_9327_9573B39EDAF4_.wvu.PrintTitles" localSheetId="5" hidden="1">'6 Trwałość finansowa JST'!$A:$B</definedName>
    <definedName name="Z_8634C2BB_76FB_4039_B56C_6B628142ACCE_.wvu.PrintArea" localSheetId="9" hidden="1">'10'!$A$1:$AA$71</definedName>
    <definedName name="Z_8634C2BB_76FB_4039_B56C_6B628142ACCE_.wvu.PrintArea" localSheetId="10" hidden="1">'11'!$A$1:$Z$72</definedName>
    <definedName name="Z_8634C2BB_76FB_4039_B56C_6B628142ACCE_.wvu.PrintArea" localSheetId="11" hidden="1">'12'!$A$1:$Y$80</definedName>
    <definedName name="Z_8634C2BB_76FB_4039_B56C_6B628142ACCE_.wvu.PrintArea" localSheetId="12" hidden="1">'13'!$A$1:$AC$71</definedName>
    <definedName name="Z_8634C2BB_76FB_4039_B56C_6B628142ACCE_.wvu.PrintArea" localSheetId="13" hidden="1">'14'!$A$1:$AD$81</definedName>
    <definedName name="Z_8634C2BB_76FB_4039_B56C_6B628142ACCE_.wvu.PrintArea" localSheetId="14" hidden="1">'15'!$A$1:$N$36</definedName>
    <definedName name="Z_8634C2BB_76FB_4039_B56C_6B628142ACCE_.wvu.PrintArea" localSheetId="1" hidden="1">'2 Dane wyjściowe'!$A$1:$Q$63</definedName>
    <definedName name="Z_8634C2BB_76FB_4039_B56C_6B628142ACCE_.wvu.PrintArea" localSheetId="4" hidden="1">'5 Trwałość finansowa'!$A$1:$R$60</definedName>
    <definedName name="Z_8634C2BB_76FB_4039_B56C_6B628142ACCE_.wvu.PrintArea" localSheetId="5" hidden="1">'6 Trwałość finansowa JST'!$A$1:$R$40</definedName>
    <definedName name="Z_8634C2BB_76FB_4039_B56C_6B628142ACCE_.wvu.PrintArea" localSheetId="8" hidden="1">'9'!$A$1:$N$33</definedName>
    <definedName name="Z_8634C2BB_76FB_4039_B56C_6B628142ACCE_.wvu.PrintTitles" localSheetId="1" hidden="1">'2 Dane wyjściowe'!$A:$B</definedName>
    <definedName name="Z_8634C2BB_76FB_4039_B56C_6B628142ACCE_.wvu.PrintTitles" localSheetId="3" hidden="1">'4 Efektywność projektu'!$A:$B</definedName>
    <definedName name="Z_8634C2BB_76FB_4039_B56C_6B628142ACCE_.wvu.PrintTitles" localSheetId="4" hidden="1">'5 Trwałość finansowa'!$A:$B</definedName>
    <definedName name="Z_8634C2BB_76FB_4039_B56C_6B628142ACCE_.wvu.PrintTitles" localSheetId="5" hidden="1">'6 Trwałość finansowa JST'!$A:$B</definedName>
    <definedName name="Z_9EC9AAF8_31E5_417A_A928_3DBD93AA7952_.wvu.PrintArea" localSheetId="1" hidden="1">'2 Dane wyjściowe'!$A$1:$Q$63</definedName>
    <definedName name="Z_9EC9AAF8_31E5_417A_A928_3DBD93AA7952_.wvu.PrintArea" localSheetId="4" hidden="1">'5 Trwałość finansowa'!$A$2:$Q$29,'5 Trwałość finansowa'!$A$31:$Q$60</definedName>
    <definedName name="Z_9EC9AAF8_31E5_417A_A928_3DBD93AA7952_.wvu.PrintArea" localSheetId="5" hidden="1">'6 Trwałość finansowa JST'!$A$1:$R$3</definedName>
    <definedName name="Z_9EC9AAF8_31E5_417A_A928_3DBD93AA7952_.wvu.PrintArea" localSheetId="8" hidden="1">'9'!$A$1:$N$33</definedName>
    <definedName name="Z_9EC9AAF8_31E5_417A_A928_3DBD93AA7952_.wvu.PrintTitles" localSheetId="1" hidden="1">'2 Dane wyjściowe'!$A:$B</definedName>
    <definedName name="Z_9EC9AAF8_31E5_417A_A928_3DBD93AA7952_.wvu.PrintTitles" localSheetId="3" hidden="1">'4 Efektywność projektu'!$A:$B</definedName>
    <definedName name="Z_9EC9AAF8_31E5_417A_A928_3DBD93AA7952_.wvu.PrintTitles" localSheetId="4" hidden="1">'5 Trwałość finansowa'!$A:$B</definedName>
    <definedName name="Z_9EC9AAF8_31E5_417A_A928_3DBD93AA7952_.wvu.PrintTitles" localSheetId="5" hidden="1">'6 Trwałość finansowa JST'!$A:$B</definedName>
    <definedName name="Z_E0009F4F_48B6_4F1C_908A_7AA9220F9FEE_.wvu.PrintArea" localSheetId="9" hidden="1">'10'!$A$1:$AA$71</definedName>
    <definedName name="Z_E0009F4F_48B6_4F1C_908A_7AA9220F9FEE_.wvu.PrintArea" localSheetId="10" hidden="1">'11'!$A$1:$Z$72</definedName>
    <definedName name="Z_E0009F4F_48B6_4F1C_908A_7AA9220F9FEE_.wvu.PrintArea" localSheetId="11" hidden="1">'12'!$A$1:$Y$80</definedName>
    <definedName name="Z_E0009F4F_48B6_4F1C_908A_7AA9220F9FEE_.wvu.PrintArea" localSheetId="12" hidden="1">'13'!$A$1:$AC$71</definedName>
    <definedName name="Z_E0009F4F_48B6_4F1C_908A_7AA9220F9FEE_.wvu.PrintArea" localSheetId="13" hidden="1">'14'!$A$1:$AD$81</definedName>
    <definedName name="Z_E0009F4F_48B6_4F1C_908A_7AA9220F9FEE_.wvu.PrintArea" localSheetId="14" hidden="1">'15'!$A$1:$N$36</definedName>
    <definedName name="Z_E0009F4F_48B6_4F1C_908A_7AA9220F9FEE_.wvu.PrintArea" localSheetId="1" hidden="1">'2 Dane wyjściowe'!$A$1:$Q$63</definedName>
    <definedName name="Z_E0009F4F_48B6_4F1C_908A_7AA9220F9FEE_.wvu.PrintArea" localSheetId="4" hidden="1">'5 Trwałość finansowa'!$A$1:$R$60</definedName>
    <definedName name="Z_E0009F4F_48B6_4F1C_908A_7AA9220F9FEE_.wvu.PrintArea" localSheetId="5" hidden="1">'6 Trwałość finansowa JST'!$A$1:$R$3</definedName>
    <definedName name="Z_E0009F4F_48B6_4F1C_908A_7AA9220F9FEE_.wvu.PrintArea" localSheetId="8" hidden="1">'9'!$A$1:$N$33</definedName>
    <definedName name="Z_E0009F4F_48B6_4F1C_908A_7AA9220F9FEE_.wvu.PrintTitles" localSheetId="1" hidden="1">'2 Dane wyjściowe'!$A:$B</definedName>
    <definedName name="Z_E0009F4F_48B6_4F1C_908A_7AA9220F9FEE_.wvu.PrintTitles" localSheetId="3" hidden="1">'4 Efektywność projektu'!$A:$B</definedName>
    <definedName name="Z_E0009F4F_48B6_4F1C_908A_7AA9220F9FEE_.wvu.PrintTitles" localSheetId="4" hidden="1">'5 Trwałość finansowa'!$A:$B</definedName>
    <definedName name="Z_E0009F4F_48B6_4F1C_908A_7AA9220F9FEE_.wvu.PrintTitles" localSheetId="5" hidden="1">'6 Trwałość finansowa JST'!$A:$B</definedName>
    <definedName name="Z_F7D79B8D_92A2_4094_827A_AE8F90DE993F_.wvu.PrintArea" localSheetId="1" hidden="1">'2 Dane wyjściowe'!$A$1:$Q$63</definedName>
    <definedName name="Z_F7D79B8D_92A2_4094_827A_AE8F90DE993F_.wvu.PrintArea" localSheetId="4" hidden="1">'5 Trwałość finansowa'!$A$2:$Q$29,'5 Trwałość finansowa'!$A$31:$Q$60</definedName>
    <definedName name="Z_F7D79B8D_92A2_4094_827A_AE8F90DE993F_.wvu.PrintArea" localSheetId="5" hidden="1">'6 Trwałość finansowa JST'!$A$1:$R$3</definedName>
    <definedName name="Z_F7D79B8D_92A2_4094_827A_AE8F90DE993F_.wvu.PrintArea" localSheetId="8" hidden="1">'9'!$A$1:$N$33</definedName>
    <definedName name="Z_F7D79B8D_92A2_4094_827A_AE8F90DE993F_.wvu.PrintTitles" localSheetId="1" hidden="1">'2 Dane wyjściowe'!$A:$B</definedName>
    <definedName name="Z_F7D79B8D_92A2_4094_827A_AE8F90DE993F_.wvu.PrintTitles" localSheetId="3" hidden="1">'4 Efektywność projektu'!$A:$B</definedName>
    <definedName name="Z_F7D79B8D_92A2_4094_827A_AE8F90DE993F_.wvu.PrintTitles" localSheetId="4" hidden="1">'5 Trwałość finansowa'!$A:$B</definedName>
    <definedName name="Z_F7D79B8D_92A2_4094_827A_AE8F90DE993F_.wvu.PrintTitles" localSheetId="5" hidden="1">'6 Trwałość finansowa JST'!$A:$B</definedName>
    <definedName name="Zobowi_zania_biezace__F_01_dz.3_poz_04">[5]FO1NOWE!$B$53:$AZ$53,[5]FO1NOWE!$B$55:$AZ$55</definedName>
    <definedName name="Zobowi_zania_d_ugoterminowe__F_01_dz3_poz_01">[5]FO1NOWE!$B$53:$AZ$53,[5]FO1NOWE!$B$55:$AZ$55,[5]FO1NOWE!$B$53</definedName>
  </definedNames>
  <calcPr calcId="152511" calcOnSave="0"/>
  <customWorkbookViews>
    <customWorkbookView name="Marciniak Maciej - Widok osobisty" guid="{8634C2BB-76FB-4039-B56C-6B628142ACCE}" mergeInterval="0" personalView="1" maximized="1" xWindow="-8" yWindow="-8" windowWidth="1936" windowHeight="1056" tabRatio="909" activeSheetId="19"/>
    <customWorkbookView name="Katarzyna Łoszyk - Widok osobisty" guid="{6F4C57C8-5562-4709-9327-9573B39EDAF4}" mergeInterval="0" personalView="1" maximized="1" xWindow="-8" yWindow="-8" windowWidth="1936" windowHeight="1056" tabRatio="909" activeSheetId="11"/>
    <customWorkbookView name="Kulczynski Tomasz - Widok osobisty" guid="{9EC9AAF8-31E5-417A-A928-3DBD93AA7952}" mergeInterval="0" personalView="1" maximized="1" xWindow="-8" yWindow="-8" windowWidth="1936" windowHeight="1056" tabRatio="909" activeSheetId="7"/>
    <customWorkbookView name="katarzyna.loszyk - Widok osobisty" guid="{19015944-8DC3-4198-B28B-DDAFEE7C00D9}" mergeInterval="0" personalView="1" maximized="1" xWindow="1" yWindow="1" windowWidth="1148" windowHeight="645" tabRatio="909" activeSheetId="5"/>
    <customWorkbookView name="pracownik - Widok osobisty" guid="{F7D79B8D-92A2-4094-827A-AE8F90DE993F}" mergeInterval="0" personalView="1" maximized="1" xWindow="1" yWindow="1" windowWidth="1276" windowHeight="538" tabRatio="909" activeSheetId="3"/>
    <customWorkbookView name="Ewka - Widok osobisty" guid="{6D8ACA1D-6FAD-497E-8DEE-A33C8B954C59}" mergeInterval="0" personalView="1" maximized="1" windowWidth="1362" windowHeight="552" tabRatio="938" activeSheetId="10"/>
    <customWorkbookView name=". - Widok osobisty" guid="{E0009F4F-48B6-4F1C-908A-7AA9220F9FEE}" mergeInterval="0" personalView="1" maximized="1" xWindow="-8" yWindow="-8" windowWidth="1936" windowHeight="1056" tabRatio="909" activeSheetId="11"/>
  </customWorkbookViews>
</workbook>
</file>

<file path=xl/calcChain.xml><?xml version="1.0" encoding="utf-8"?>
<calcChain xmlns="http://schemas.openxmlformats.org/spreadsheetml/2006/main">
  <c r="F29" i="3" l="1"/>
  <c r="F28" i="3"/>
  <c r="F27" i="3"/>
  <c r="F26" i="3"/>
  <c r="F25" i="3" s="1"/>
  <c r="E25" i="3"/>
  <c r="D25" i="3"/>
  <c r="C25" i="3"/>
  <c r="C31" i="3" s="1"/>
  <c r="F24" i="3"/>
  <c r="F23" i="3"/>
  <c r="F22" i="3"/>
  <c r="F21" i="3"/>
  <c r="F20" i="3" s="1"/>
  <c r="E20" i="3"/>
  <c r="D20" i="3"/>
  <c r="C20" i="3"/>
  <c r="C19" i="3" s="1"/>
  <c r="E19" i="3"/>
  <c r="D19" i="3"/>
  <c r="F18" i="3"/>
  <c r="F17" i="3"/>
  <c r="F16" i="3"/>
  <c r="F15" i="3"/>
  <c r="F14" i="3"/>
  <c r="F13" i="3"/>
  <c r="F12" i="3" s="1"/>
  <c r="E12" i="3"/>
  <c r="E31" i="3" s="1"/>
  <c r="D12" i="3"/>
  <c r="D31" i="3" s="1"/>
  <c r="C12" i="3"/>
  <c r="F11" i="3"/>
  <c r="F10" i="3"/>
  <c r="F9" i="3"/>
  <c r="F8" i="3"/>
  <c r="F7" i="3"/>
  <c r="F6" i="3"/>
  <c r="F5" i="3" s="1"/>
  <c r="E5" i="3"/>
  <c r="E30" i="3" s="1"/>
  <c r="E32" i="3" s="1"/>
  <c r="D5" i="3"/>
  <c r="D30" i="3" s="1"/>
  <c r="C5" i="3"/>
  <c r="C30" i="3" s="1"/>
  <c r="C32" i="3" s="1"/>
  <c r="D4" i="3"/>
  <c r="C4" i="3"/>
  <c r="F19" i="3" l="1"/>
  <c r="F30" i="3"/>
  <c r="F4" i="3"/>
  <c r="F31" i="3"/>
  <c r="D32" i="3"/>
  <c r="E4" i="3"/>
  <c r="F32" i="3" l="1"/>
  <c r="Q30" i="7" l="1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Q10" i="7"/>
  <c r="P10" i="7"/>
  <c r="O10" i="7"/>
  <c r="N10" i="7"/>
  <c r="N4" i="7" s="1"/>
  <c r="N20" i="7" s="1"/>
  <c r="N25" i="7" s="1"/>
  <c r="N29" i="7" s="1"/>
  <c r="N33" i="7" s="1"/>
  <c r="M10" i="7"/>
  <c r="L10" i="7"/>
  <c r="K10" i="7"/>
  <c r="J10" i="7"/>
  <c r="J4" i="7" s="1"/>
  <c r="J20" i="7" s="1"/>
  <c r="J25" i="7" s="1"/>
  <c r="J29" i="7" s="1"/>
  <c r="J33" i="7" s="1"/>
  <c r="I10" i="7"/>
  <c r="H10" i="7"/>
  <c r="G10" i="7"/>
  <c r="F10" i="7"/>
  <c r="F4" i="7" s="1"/>
  <c r="F20" i="7" s="1"/>
  <c r="F25" i="7" s="1"/>
  <c r="F29" i="7" s="1"/>
  <c r="F33" i="7" s="1"/>
  <c r="E10" i="7"/>
  <c r="D10" i="7"/>
  <c r="C10" i="7"/>
  <c r="Q5" i="7"/>
  <c r="Q4" i="7" s="1"/>
  <c r="Q20" i="7" s="1"/>
  <c r="Q25" i="7" s="1"/>
  <c r="Q29" i="7" s="1"/>
  <c r="Q33" i="7" s="1"/>
  <c r="P5" i="7"/>
  <c r="P4" i="7" s="1"/>
  <c r="P20" i="7" s="1"/>
  <c r="O5" i="7"/>
  <c r="N5" i="7"/>
  <c r="M5" i="7"/>
  <c r="M4" i="7" s="1"/>
  <c r="M20" i="7" s="1"/>
  <c r="M25" i="7" s="1"/>
  <c r="M29" i="7" s="1"/>
  <c r="M33" i="7" s="1"/>
  <c r="L5" i="7"/>
  <c r="L4" i="7" s="1"/>
  <c r="L20" i="7" s="1"/>
  <c r="K5" i="7"/>
  <c r="J5" i="7"/>
  <c r="I5" i="7"/>
  <c r="I4" i="7" s="1"/>
  <c r="I20" i="7" s="1"/>
  <c r="I25" i="7" s="1"/>
  <c r="I29" i="7" s="1"/>
  <c r="I33" i="7" s="1"/>
  <c r="H5" i="7"/>
  <c r="H4" i="7" s="1"/>
  <c r="H20" i="7" s="1"/>
  <c r="H25" i="7" s="1"/>
  <c r="H29" i="7" s="1"/>
  <c r="H33" i="7" s="1"/>
  <c r="G5" i="7"/>
  <c r="F5" i="7"/>
  <c r="E5" i="7"/>
  <c r="E4" i="7" s="1"/>
  <c r="E20" i="7" s="1"/>
  <c r="E25" i="7" s="1"/>
  <c r="E29" i="7" s="1"/>
  <c r="E33" i="7" s="1"/>
  <c r="D5" i="7"/>
  <c r="D4" i="7" s="1"/>
  <c r="D20" i="7" s="1"/>
  <c r="D25" i="7" s="1"/>
  <c r="D29" i="7" s="1"/>
  <c r="D33" i="7" s="1"/>
  <c r="C5" i="7"/>
  <c r="O4" i="7"/>
  <c r="K4" i="7"/>
  <c r="K20" i="7" s="1"/>
  <c r="K25" i="7" s="1"/>
  <c r="K29" i="7" s="1"/>
  <c r="K33" i="7" s="1"/>
  <c r="G4" i="7"/>
  <c r="G20" i="7" s="1"/>
  <c r="G25" i="7" s="1"/>
  <c r="G29" i="7" s="1"/>
  <c r="G33" i="7" s="1"/>
  <c r="C4" i="7"/>
  <c r="C50" i="5"/>
  <c r="C49" i="5"/>
  <c r="O20" i="7" l="1"/>
  <c r="O25" i="7" s="1"/>
  <c r="O29" i="7" s="1"/>
  <c r="O33" i="7" s="1"/>
  <c r="C20" i="7"/>
  <c r="C25" i="7" s="1"/>
  <c r="C29" i="7" s="1"/>
  <c r="C33" i="7" s="1"/>
  <c r="C34" i="7" s="1"/>
  <c r="D34" i="7" s="1"/>
  <c r="E34" i="7" s="1"/>
  <c r="F34" i="7" s="1"/>
  <c r="G34" i="7" s="1"/>
  <c r="H34" i="7" s="1"/>
  <c r="I34" i="7" s="1"/>
  <c r="J34" i="7" s="1"/>
  <c r="K34" i="7" s="1"/>
  <c r="L34" i="7" s="1"/>
  <c r="M34" i="7" s="1"/>
  <c r="N34" i="7" s="1"/>
  <c r="O34" i="7" s="1"/>
  <c r="P34" i="7" s="1"/>
  <c r="Q34" i="7" s="1"/>
  <c r="L25" i="7"/>
  <c r="L29" i="7" s="1"/>
  <c r="L33" i="7" s="1"/>
  <c r="P25" i="7"/>
  <c r="P29" i="7" s="1"/>
  <c r="P33" i="7" s="1"/>
  <c r="D6" i="5" l="1"/>
  <c r="E6" i="5"/>
  <c r="F6" i="5"/>
  <c r="G6" i="5"/>
  <c r="H6" i="5"/>
  <c r="I6" i="5"/>
  <c r="J6" i="5"/>
  <c r="K6" i="5"/>
  <c r="L6" i="5"/>
  <c r="M6" i="5"/>
  <c r="N6" i="5"/>
  <c r="O6" i="5"/>
  <c r="P6" i="5"/>
  <c r="Q6" i="5"/>
  <c r="C6" i="5"/>
  <c r="D3" i="5"/>
  <c r="E3" i="5"/>
  <c r="E10" i="5" s="1"/>
  <c r="F3" i="5"/>
  <c r="F10" i="5" s="1"/>
  <c r="G3" i="5"/>
  <c r="H3" i="5"/>
  <c r="I3" i="5"/>
  <c r="I10" i="5" s="1"/>
  <c r="J3" i="5"/>
  <c r="J10" i="5" s="1"/>
  <c r="K3" i="5"/>
  <c r="L3" i="5"/>
  <c r="L10" i="5" s="1"/>
  <c r="M3" i="5"/>
  <c r="M10" i="5" s="1"/>
  <c r="N3" i="5"/>
  <c r="N10" i="5" s="1"/>
  <c r="O3" i="5"/>
  <c r="P3" i="5"/>
  <c r="P10" i="5" s="1"/>
  <c r="Q3" i="5"/>
  <c r="Q10" i="5" s="1"/>
  <c r="C3" i="5"/>
  <c r="C10" i="5" s="1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C57" i="3"/>
  <c r="O10" i="5" l="1"/>
  <c r="H10" i="5"/>
  <c r="D10" i="5"/>
  <c r="K10" i="5"/>
  <c r="G10" i="5"/>
  <c r="C15" i="5" s="1"/>
  <c r="C12" i="5"/>
  <c r="C37" i="11"/>
  <c r="C18" i="11"/>
  <c r="C8" i="11"/>
  <c r="C22" i="6"/>
  <c r="C15" i="6"/>
  <c r="C11" i="6"/>
  <c r="C5" i="6"/>
  <c r="D39" i="5"/>
  <c r="C39" i="5"/>
  <c r="D34" i="5"/>
  <c r="C34" i="5"/>
  <c r="C25" i="5"/>
  <c r="C24" i="5"/>
  <c r="C20" i="5"/>
  <c r="C19" i="5"/>
  <c r="D11" i="5"/>
  <c r="D12" i="5" s="1"/>
  <c r="C51" i="4"/>
  <c r="C11" i="4"/>
  <c r="D61" i="3"/>
  <c r="C31" i="5" l="1"/>
  <c r="C46" i="5" s="1"/>
  <c r="C33" i="5"/>
  <c r="C23" i="5"/>
  <c r="C32" i="5" l="1"/>
  <c r="C42" i="5" s="1"/>
  <c r="C44" i="5" s="1"/>
  <c r="C45" i="5"/>
  <c r="D24" i="5" l="1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D43" i="5"/>
  <c r="E43" i="5" s="1"/>
  <c r="F43" i="5" s="1"/>
  <c r="G43" i="5" s="1"/>
  <c r="H43" i="5" s="1"/>
  <c r="I43" i="5" s="1"/>
  <c r="J43" i="5" s="1"/>
  <c r="K43" i="5" s="1"/>
  <c r="L43" i="5" s="1"/>
  <c r="M43" i="5" s="1"/>
  <c r="N43" i="5" s="1"/>
  <c r="O43" i="5" s="1"/>
  <c r="P43" i="5" s="1"/>
  <c r="Q43" i="5" s="1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O33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N23" i="5"/>
  <c r="E11" i="5"/>
  <c r="F11" i="5" l="1"/>
  <c r="E12" i="5"/>
  <c r="N31" i="5"/>
  <c r="N46" i="5" s="1"/>
  <c r="J31" i="5"/>
  <c r="J46" i="5" s="1"/>
  <c r="F31" i="5"/>
  <c r="E33" i="5"/>
  <c r="I33" i="5"/>
  <c r="M33" i="5"/>
  <c r="Q33" i="5"/>
  <c r="O23" i="5"/>
  <c r="O45" i="5" s="1"/>
  <c r="K33" i="5"/>
  <c r="K23" i="5"/>
  <c r="K45" i="5" s="1"/>
  <c r="G23" i="5"/>
  <c r="D33" i="5"/>
  <c r="H33" i="5"/>
  <c r="L33" i="5"/>
  <c r="P33" i="5"/>
  <c r="J23" i="5"/>
  <c r="J45" i="5" s="1"/>
  <c r="F23" i="5"/>
  <c r="F45" i="5" s="1"/>
  <c r="Q31" i="5"/>
  <c r="Q46" i="5" s="1"/>
  <c r="M31" i="5"/>
  <c r="M46" i="5" s="1"/>
  <c r="I31" i="5"/>
  <c r="I46" i="5" s="1"/>
  <c r="E31" i="5"/>
  <c r="E46" i="5" s="1"/>
  <c r="G33" i="5"/>
  <c r="D23" i="5"/>
  <c r="D45" i="5" s="1"/>
  <c r="H23" i="5"/>
  <c r="H45" i="5" s="1"/>
  <c r="L23" i="5"/>
  <c r="L45" i="5" s="1"/>
  <c r="P23" i="5"/>
  <c r="P45" i="5" s="1"/>
  <c r="G31" i="5"/>
  <c r="G46" i="5" s="1"/>
  <c r="K31" i="5"/>
  <c r="K46" i="5" s="1"/>
  <c r="O31" i="5"/>
  <c r="G45" i="5"/>
  <c r="N45" i="5"/>
  <c r="F46" i="5"/>
  <c r="F33" i="5"/>
  <c r="J33" i="5"/>
  <c r="N33" i="5"/>
  <c r="E23" i="5"/>
  <c r="I23" i="5"/>
  <c r="M23" i="5"/>
  <c r="Q23" i="5"/>
  <c r="D31" i="5"/>
  <c r="D46" i="5" s="1"/>
  <c r="H31" i="5"/>
  <c r="H46" i="5" s="1"/>
  <c r="L31" i="5"/>
  <c r="L46" i="5" s="1"/>
  <c r="P31" i="5"/>
  <c r="P46" i="5" s="1"/>
  <c r="D44" i="4"/>
  <c r="E44" i="4" s="1"/>
  <c r="F44" i="4" s="1"/>
  <c r="G44" i="4" s="1"/>
  <c r="H44" i="4" s="1"/>
  <c r="I44" i="4" s="1"/>
  <c r="J44" i="4" s="1"/>
  <c r="K44" i="4" s="1"/>
  <c r="L44" i="4" s="1"/>
  <c r="M44" i="4" s="1"/>
  <c r="N44" i="4" s="1"/>
  <c r="O44" i="4" s="1"/>
  <c r="P44" i="4" s="1"/>
  <c r="Q44" i="4" s="1"/>
  <c r="N32" i="5" l="1"/>
  <c r="G11" i="5"/>
  <c r="F12" i="5"/>
  <c r="F32" i="5"/>
  <c r="F42" i="5" s="1"/>
  <c r="F44" i="5" s="1"/>
  <c r="O32" i="5"/>
  <c r="O42" i="5" s="1"/>
  <c r="O44" i="5" s="1"/>
  <c r="J32" i="5"/>
  <c r="J42" i="5" s="1"/>
  <c r="J44" i="5" s="1"/>
  <c r="K32" i="5"/>
  <c r="K42" i="5" s="1"/>
  <c r="K44" i="5" s="1"/>
  <c r="G32" i="5"/>
  <c r="G42" i="5" s="1"/>
  <c r="G44" i="5" s="1"/>
  <c r="H32" i="5"/>
  <c r="H42" i="5" s="1"/>
  <c r="H44" i="5" s="1"/>
  <c r="O46" i="5"/>
  <c r="D32" i="5"/>
  <c r="D42" i="5" s="1"/>
  <c r="I45" i="5"/>
  <c r="I32" i="5"/>
  <c r="I42" i="5" s="1"/>
  <c r="I44" i="5" s="1"/>
  <c r="P32" i="5"/>
  <c r="P42" i="5" s="1"/>
  <c r="P44" i="5" s="1"/>
  <c r="E45" i="5"/>
  <c r="E32" i="5"/>
  <c r="E42" i="5" s="1"/>
  <c r="E44" i="5" s="1"/>
  <c r="Q45" i="5"/>
  <c r="Q32" i="5"/>
  <c r="Q42" i="5" s="1"/>
  <c r="Q44" i="5" s="1"/>
  <c r="L32" i="5"/>
  <c r="L42" i="5" s="1"/>
  <c r="L44" i="5" s="1"/>
  <c r="N42" i="5"/>
  <c r="N44" i="5" s="1"/>
  <c r="M45" i="5"/>
  <c r="M32" i="5"/>
  <c r="M42" i="5" s="1"/>
  <c r="M44" i="5" s="1"/>
  <c r="H11" i="5" l="1"/>
  <c r="G12" i="5"/>
  <c r="D44" i="5"/>
  <c r="C48" i="5" s="1"/>
  <c r="E99" i="11"/>
  <c r="D99" i="11"/>
  <c r="C99" i="11"/>
  <c r="E93" i="11"/>
  <c r="D93" i="11"/>
  <c r="C93" i="11"/>
  <c r="E91" i="11"/>
  <c r="D91" i="11"/>
  <c r="C91" i="11"/>
  <c r="E78" i="11"/>
  <c r="E87" i="11" s="1"/>
  <c r="D78" i="11"/>
  <c r="D87" i="11" s="1"/>
  <c r="C78" i="11"/>
  <c r="C87" i="11" s="1"/>
  <c r="E68" i="11"/>
  <c r="D68" i="11"/>
  <c r="C68" i="11"/>
  <c r="E64" i="11"/>
  <c r="D64" i="11"/>
  <c r="C64" i="11"/>
  <c r="E61" i="11"/>
  <c r="D61" i="11"/>
  <c r="C61" i="11"/>
  <c r="E52" i="11"/>
  <c r="D52" i="11"/>
  <c r="C52" i="11"/>
  <c r="E37" i="11"/>
  <c r="E35" i="11" s="1"/>
  <c r="D37" i="11"/>
  <c r="D35" i="11" s="1"/>
  <c r="C35" i="11"/>
  <c r="E18" i="11"/>
  <c r="D18" i="11"/>
  <c r="E8" i="11"/>
  <c r="D8" i="11"/>
  <c r="E3" i="11"/>
  <c r="D3" i="11"/>
  <c r="C3" i="11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Q39" i="4"/>
  <c r="Q43" i="4" s="1"/>
  <c r="P39" i="4"/>
  <c r="P43" i="4" s="1"/>
  <c r="O39" i="4"/>
  <c r="O43" i="4" s="1"/>
  <c r="N39" i="4"/>
  <c r="M39" i="4"/>
  <c r="M43" i="4" s="1"/>
  <c r="L39" i="4"/>
  <c r="L43" i="4" s="1"/>
  <c r="K39" i="4"/>
  <c r="K43" i="4" s="1"/>
  <c r="J39" i="4"/>
  <c r="I39" i="4"/>
  <c r="I43" i="4" s="1"/>
  <c r="H39" i="4"/>
  <c r="H43" i="4" s="1"/>
  <c r="G39" i="4"/>
  <c r="G43" i="4" s="1"/>
  <c r="F39" i="4"/>
  <c r="E39" i="4"/>
  <c r="E43" i="4" s="1"/>
  <c r="D39" i="4"/>
  <c r="D43" i="4" s="1"/>
  <c r="C39" i="4"/>
  <c r="C30" i="4"/>
  <c r="C24" i="4"/>
  <c r="C13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Q8" i="4"/>
  <c r="Q12" i="4" s="1"/>
  <c r="P8" i="4"/>
  <c r="O8" i="4"/>
  <c r="N8" i="4"/>
  <c r="M8" i="4"/>
  <c r="M12" i="4" s="1"/>
  <c r="L8" i="4"/>
  <c r="K8" i="4"/>
  <c r="J8" i="4"/>
  <c r="I8" i="4"/>
  <c r="I12" i="4" s="1"/>
  <c r="H8" i="4"/>
  <c r="G8" i="4"/>
  <c r="F8" i="4"/>
  <c r="E8" i="4"/>
  <c r="D8" i="4"/>
  <c r="C8" i="4"/>
  <c r="C12" i="4" s="1"/>
  <c r="F43" i="4" l="1"/>
  <c r="J43" i="4"/>
  <c r="N43" i="4"/>
  <c r="J12" i="4"/>
  <c r="D59" i="11"/>
  <c r="D103" i="11"/>
  <c r="D104" i="11" s="1"/>
  <c r="F12" i="4"/>
  <c r="C14" i="4"/>
  <c r="K12" i="4"/>
  <c r="N12" i="4"/>
  <c r="G12" i="4"/>
  <c r="O12" i="4"/>
  <c r="I11" i="5"/>
  <c r="H12" i="5"/>
  <c r="H12" i="4"/>
  <c r="L12" i="4"/>
  <c r="P12" i="4"/>
  <c r="C43" i="4"/>
  <c r="C45" i="4" s="1"/>
  <c r="E12" i="4"/>
  <c r="D12" i="4"/>
  <c r="E17" i="11"/>
  <c r="E22" i="11" s="1"/>
  <c r="E25" i="11" s="1"/>
  <c r="E28" i="11" s="1"/>
  <c r="E31" i="11" s="1"/>
  <c r="E103" i="11"/>
  <c r="E104" i="11" s="1"/>
  <c r="D17" i="11"/>
  <c r="D22" i="11" s="1"/>
  <c r="D25" i="11" s="1"/>
  <c r="D28" i="11" s="1"/>
  <c r="D31" i="11" s="1"/>
  <c r="E59" i="11"/>
  <c r="E71" i="11" s="1"/>
  <c r="C59" i="11"/>
  <c r="C71" i="11" s="1"/>
  <c r="C52" i="4"/>
  <c r="C53" i="4" s="1"/>
  <c r="D13" i="4"/>
  <c r="E13" i="4" s="1"/>
  <c r="D45" i="4"/>
  <c r="C17" i="11"/>
  <c r="C22" i="11" s="1"/>
  <c r="C25" i="11" s="1"/>
  <c r="C28" i="11" s="1"/>
  <c r="C31" i="11" s="1"/>
  <c r="D71" i="11"/>
  <c r="C103" i="11"/>
  <c r="C104" i="11" s="1"/>
  <c r="C106" i="11" s="1"/>
  <c r="F45" i="4"/>
  <c r="H45" i="4"/>
  <c r="J45" i="4"/>
  <c r="L45" i="4"/>
  <c r="N45" i="4"/>
  <c r="P45" i="4"/>
  <c r="E45" i="4"/>
  <c r="G45" i="4"/>
  <c r="I45" i="4"/>
  <c r="K45" i="4"/>
  <c r="M45" i="4"/>
  <c r="O45" i="4"/>
  <c r="Q45" i="4"/>
  <c r="J11" i="5" l="1"/>
  <c r="I12" i="5"/>
  <c r="C46" i="4"/>
  <c r="D14" i="4"/>
  <c r="F13" i="4"/>
  <c r="G13" i="4" s="1"/>
  <c r="H13" i="4" s="1"/>
  <c r="I13" i="4" s="1"/>
  <c r="J13" i="4" s="1"/>
  <c r="K13" i="4" s="1"/>
  <c r="L13" i="4" s="1"/>
  <c r="M13" i="4" s="1"/>
  <c r="N13" i="4" s="1"/>
  <c r="O13" i="4" s="1"/>
  <c r="P13" i="4" s="1"/>
  <c r="Q13" i="4" s="1"/>
  <c r="D105" i="11"/>
  <c r="D106" i="11" s="1"/>
  <c r="D48" i="11" s="1"/>
  <c r="D46" i="11" s="1"/>
  <c r="D43" i="11" s="1"/>
  <c r="D50" i="11" s="1"/>
  <c r="D72" i="11" s="1"/>
  <c r="C48" i="11"/>
  <c r="D52" i="4"/>
  <c r="D53" i="4" s="1"/>
  <c r="K11" i="5" l="1"/>
  <c r="J12" i="5"/>
  <c r="C46" i="11"/>
  <c r="C43" i="11" s="1"/>
  <c r="C50" i="11" s="1"/>
  <c r="C72" i="11" s="1"/>
  <c r="E105" i="11"/>
  <c r="E106" i="11" s="1"/>
  <c r="E48" i="11" s="1"/>
  <c r="E46" i="11" s="1"/>
  <c r="E43" i="11" s="1"/>
  <c r="E50" i="11" s="1"/>
  <c r="E72" i="11" s="1"/>
  <c r="E52" i="4"/>
  <c r="E53" i="4" s="1"/>
  <c r="E14" i="4"/>
  <c r="L11" i="5" l="1"/>
  <c r="K12" i="5"/>
  <c r="F52" i="4"/>
  <c r="F53" i="4" s="1"/>
  <c r="F14" i="4"/>
  <c r="M11" i="5" l="1"/>
  <c r="L12" i="5"/>
  <c r="G52" i="4"/>
  <c r="G53" i="4" s="1"/>
  <c r="G14" i="4"/>
  <c r="N11" i="5" l="1"/>
  <c r="M12" i="5"/>
  <c r="H52" i="4"/>
  <c r="H53" i="4" s="1"/>
  <c r="H14" i="4"/>
  <c r="O11" i="5" l="1"/>
  <c r="N12" i="5"/>
  <c r="I52" i="4"/>
  <c r="I53" i="4" s="1"/>
  <c r="I14" i="4"/>
  <c r="P11" i="5" l="1"/>
  <c r="O12" i="5"/>
  <c r="J52" i="4"/>
  <c r="J53" i="4" s="1"/>
  <c r="J14" i="4"/>
  <c r="Q11" i="5" l="1"/>
  <c r="Q12" i="5" s="1"/>
  <c r="C14" i="5" s="1"/>
  <c r="P12" i="5"/>
  <c r="K52" i="4"/>
  <c r="K53" i="4" s="1"/>
  <c r="K14" i="4"/>
  <c r="L52" i="4" l="1"/>
  <c r="L53" i="4" s="1"/>
  <c r="L14" i="4"/>
  <c r="M52" i="4" l="1"/>
  <c r="M53" i="4" s="1"/>
  <c r="M14" i="4"/>
  <c r="N52" i="4" l="1"/>
  <c r="N53" i="4" s="1"/>
  <c r="N14" i="4"/>
  <c r="O52" i="4" l="1"/>
  <c r="O53" i="4" s="1"/>
  <c r="O14" i="4"/>
  <c r="P52" i="4" l="1"/>
  <c r="P53" i="4" s="1"/>
  <c r="P14" i="4"/>
  <c r="Q52" i="4" l="1"/>
  <c r="Q53" i="4" s="1"/>
  <c r="Q14" i="4"/>
  <c r="C15" i="4" l="1"/>
  <c r="C54" i="4" l="1"/>
  <c r="C61" i="4" s="1"/>
  <c r="C72" i="4" l="1"/>
  <c r="C64" i="4"/>
  <c r="C67" i="4" s="1"/>
  <c r="C70" i="4" s="1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C39" i="6"/>
  <c r="D15" i="6"/>
  <c r="E15" i="6"/>
  <c r="F15" i="6"/>
  <c r="G15" i="6"/>
  <c r="H15" i="6"/>
  <c r="I15" i="6"/>
  <c r="I14" i="6" s="1"/>
  <c r="I27" i="6" s="1"/>
  <c r="J15" i="6"/>
  <c r="K15" i="6"/>
  <c r="L15" i="6"/>
  <c r="M15" i="6"/>
  <c r="N15" i="6"/>
  <c r="O15" i="6"/>
  <c r="P15" i="6"/>
  <c r="Q15" i="6"/>
  <c r="C14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C33" i="6"/>
  <c r="R45" i="6"/>
  <c r="R52" i="6"/>
  <c r="Q45" i="6"/>
  <c r="Q52" i="6"/>
  <c r="P45" i="6"/>
  <c r="P52" i="6"/>
  <c r="O45" i="6"/>
  <c r="O52" i="6"/>
  <c r="N45" i="6"/>
  <c r="N52" i="6"/>
  <c r="M45" i="6"/>
  <c r="M52" i="6"/>
  <c r="L45" i="6"/>
  <c r="L52" i="6"/>
  <c r="K45" i="6"/>
  <c r="K52" i="6"/>
  <c r="J45" i="6"/>
  <c r="J52" i="6"/>
  <c r="I45" i="6"/>
  <c r="I52" i="6"/>
  <c r="H45" i="6"/>
  <c r="H52" i="6"/>
  <c r="G45" i="6"/>
  <c r="G52" i="6"/>
  <c r="F45" i="6"/>
  <c r="F52" i="6"/>
  <c r="E45" i="6"/>
  <c r="E52" i="6"/>
  <c r="D45" i="6"/>
  <c r="D52" i="6"/>
  <c r="C45" i="6"/>
  <c r="C44" i="6" s="1"/>
  <c r="C52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D11" i="6"/>
  <c r="E11" i="6"/>
  <c r="G11" i="6"/>
  <c r="I11" i="6"/>
  <c r="K11" i="6"/>
  <c r="L11" i="6"/>
  <c r="M11" i="6"/>
  <c r="O11" i="6"/>
  <c r="D22" i="6"/>
  <c r="D14" i="6" s="1"/>
  <c r="E22" i="6"/>
  <c r="F22" i="6"/>
  <c r="G22" i="6"/>
  <c r="H22" i="6"/>
  <c r="I22" i="6"/>
  <c r="J22" i="6"/>
  <c r="K22" i="6"/>
  <c r="L22" i="6"/>
  <c r="L14" i="6" s="1"/>
  <c r="L27" i="6" s="1"/>
  <c r="M22" i="6"/>
  <c r="N22" i="6"/>
  <c r="O22" i="6"/>
  <c r="P22" i="6"/>
  <c r="P14" i="6" s="1"/>
  <c r="Q22" i="6"/>
  <c r="D44" i="3"/>
  <c r="C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Q11" i="6"/>
  <c r="P11" i="6"/>
  <c r="H11" i="6"/>
  <c r="O14" i="6"/>
  <c r="O27" i="6" s="1"/>
  <c r="N11" i="6"/>
  <c r="J11" i="6"/>
  <c r="F11" i="6"/>
  <c r="H14" i="6" l="1"/>
  <c r="H27" i="6" s="1"/>
  <c r="Q14" i="6"/>
  <c r="Q27" i="6" s="1"/>
  <c r="M14" i="6"/>
  <c r="M27" i="6" s="1"/>
  <c r="J14" i="6"/>
  <c r="J27" i="6" s="1"/>
  <c r="C57" i="6"/>
  <c r="C59" i="6" s="1"/>
  <c r="D58" i="6" s="1"/>
  <c r="E44" i="6"/>
  <c r="E57" i="6" s="1"/>
  <c r="G44" i="6"/>
  <c r="G57" i="6" s="1"/>
  <c r="I44" i="6"/>
  <c r="I57" i="6" s="1"/>
  <c r="K44" i="6"/>
  <c r="K57" i="6" s="1"/>
  <c r="M44" i="6"/>
  <c r="M57" i="6" s="1"/>
  <c r="O44" i="6"/>
  <c r="O57" i="6" s="1"/>
  <c r="Q44" i="6"/>
  <c r="Q57" i="6" s="1"/>
  <c r="K14" i="6"/>
  <c r="K27" i="6" s="1"/>
  <c r="G14" i="6"/>
  <c r="G27" i="6" s="1"/>
  <c r="D27" i="6"/>
  <c r="D44" i="6"/>
  <c r="D57" i="6" s="1"/>
  <c r="D59" i="6" s="1"/>
  <c r="E58" i="6" s="1"/>
  <c r="E59" i="6" s="1"/>
  <c r="F58" i="6" s="1"/>
  <c r="F44" i="6"/>
  <c r="F57" i="6" s="1"/>
  <c r="H44" i="6"/>
  <c r="H57" i="6" s="1"/>
  <c r="J44" i="6"/>
  <c r="J57" i="6" s="1"/>
  <c r="L44" i="6"/>
  <c r="L57" i="6" s="1"/>
  <c r="N44" i="6"/>
  <c r="N57" i="6" s="1"/>
  <c r="P44" i="6"/>
  <c r="P57" i="6" s="1"/>
  <c r="E14" i="6"/>
  <c r="E27" i="6" s="1"/>
  <c r="N14" i="6"/>
  <c r="N27" i="6" s="1"/>
  <c r="F14" i="6"/>
  <c r="F27" i="6" s="1"/>
  <c r="E61" i="3"/>
  <c r="H61" i="3"/>
  <c r="P27" i="6"/>
  <c r="N61" i="3"/>
  <c r="R44" i="6"/>
  <c r="R57" i="6" s="1"/>
  <c r="P61" i="3"/>
  <c r="J61" i="3"/>
  <c r="C27" i="6"/>
  <c r="C29" i="6" s="1"/>
  <c r="D28" i="6" s="1"/>
  <c r="K61" i="3"/>
  <c r="Q61" i="3"/>
  <c r="M61" i="3"/>
  <c r="F61" i="3"/>
  <c r="D29" i="6" l="1"/>
  <c r="E28" i="6" s="1"/>
  <c r="E29" i="6" s="1"/>
  <c r="F28" i="6" s="1"/>
  <c r="F29" i="6" s="1"/>
  <c r="G28" i="6" s="1"/>
  <c r="G29" i="6" s="1"/>
  <c r="H28" i="6" s="1"/>
  <c r="H29" i="6" s="1"/>
  <c r="I28" i="6" s="1"/>
  <c r="I29" i="6" s="1"/>
  <c r="J28" i="6" s="1"/>
  <c r="J29" i="6" s="1"/>
  <c r="K28" i="6" s="1"/>
  <c r="K29" i="6" s="1"/>
  <c r="L28" i="6" s="1"/>
  <c r="L29" i="6" s="1"/>
  <c r="M28" i="6" s="1"/>
  <c r="M29" i="6" s="1"/>
  <c r="N28" i="6" s="1"/>
  <c r="N29" i="6" s="1"/>
  <c r="O28" i="6" s="1"/>
  <c r="O29" i="6" s="1"/>
  <c r="P28" i="6" s="1"/>
  <c r="P29" i="6" s="1"/>
  <c r="Q28" i="6" s="1"/>
  <c r="Q29" i="6" s="1"/>
  <c r="F59" i="6"/>
  <c r="G58" i="6" s="1"/>
  <c r="G59" i="6" s="1"/>
  <c r="H58" i="6" s="1"/>
  <c r="H59" i="6" s="1"/>
  <c r="I58" i="6" s="1"/>
  <c r="I59" i="6" s="1"/>
  <c r="J58" i="6" s="1"/>
  <c r="J59" i="6" s="1"/>
  <c r="K58" i="6" s="1"/>
  <c r="K59" i="6" s="1"/>
  <c r="L58" i="6" s="1"/>
  <c r="L59" i="6" s="1"/>
  <c r="M58" i="6" s="1"/>
  <c r="M59" i="6" s="1"/>
  <c r="N58" i="6" s="1"/>
  <c r="N59" i="6" s="1"/>
  <c r="O58" i="6" s="1"/>
  <c r="O59" i="6" s="1"/>
  <c r="P58" i="6" s="1"/>
  <c r="P59" i="6" s="1"/>
  <c r="Q58" i="6" s="1"/>
  <c r="Q59" i="6" s="1"/>
  <c r="R58" i="6" s="1"/>
  <c r="R59" i="6" s="1"/>
  <c r="O61" i="3"/>
  <c r="C61" i="3"/>
  <c r="L61" i="3"/>
  <c r="G61" i="3"/>
  <c r="I61" i="3"/>
</calcChain>
</file>

<file path=xl/comments1.xml><?xml version="1.0" encoding="utf-8"?>
<comments xmlns="http://schemas.openxmlformats.org/spreadsheetml/2006/main">
  <authors>
    <author>hubert.zobel</author>
    <author>katarzyna.loszyk</author>
  </authors>
  <commentList>
    <comment ref="C7" authorId="0" shape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arkuszy wynikowych przy użyciu odpowiedniej formuły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9" authorId="0" shape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arkuszy wynikowych przy użyciu odpowiedniej formuły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arkuszy wynikowych przy użyciu odpowiedniej formuły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  <charset val="238"/>
          </rPr>
          <t>Maksymalna stopa współfinansowania określona w odpowiednim programie pomocy publicznej (wartość należy przenieść do tej komórki z arkusza założeń przy pomocy odpowiedniej formuły)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8" authorId="0" shapeId="0">
      <text>
        <r>
          <rPr>
            <b/>
            <sz val="8"/>
            <color indexed="81"/>
            <rFont val="Tahoma"/>
            <family val="2"/>
            <charset val="238"/>
          </rPr>
          <t>Maksymalna stopa współfinansowania dla tego działania określona w Uszczegółowieniu WRPO (wartość należy przenieść do tej komórki z arkusza założeń przy pomocy odpowiedniej formuły)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29" authorId="1" shapeId="0">
      <text>
        <r>
          <rPr>
            <b/>
            <sz val="8"/>
            <color indexed="81"/>
            <rFont val="Tahoma"/>
            <family val="2"/>
            <charset val="238"/>
          </rPr>
          <t>Należy obliczyć w oparciu o kurs PLN/EUR wskazany w założeniach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37" authorId="0" shape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arkuszy wynikowych przy użyciu odpowiedniej formuły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arkuszy wynikowych przy użyciu odpowiedniej formuły</t>
        </r>
      </text>
    </comment>
    <comment ref="C41" authorId="0" shape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arkuszy wynikowych przy użyciu odpowiedniej formuły</t>
        </r>
      </text>
    </comment>
    <comment ref="C49" authorId="0" shape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arkuszy wynikowych przy użyciu odpowiedniej formuły</t>
        </r>
      </text>
    </comment>
    <comment ref="C50" authorId="0" shape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arkuszy wynikowych przy użyciu odpowiedniej formuły</t>
        </r>
      </text>
    </comment>
    <comment ref="C56" authorId="0" shapeId="0">
      <text>
        <r>
          <rPr>
            <b/>
            <sz val="8"/>
            <color indexed="81"/>
            <rFont val="Tahoma"/>
            <family val="2"/>
            <charset val="238"/>
          </rPr>
          <t>Maksymalna stopa współfinansowania dla tego działania określona w Uszczegółowieniu WRPO (wartość należy przenieść do tej komórki z arkusza założeń przy pomocy odpowiedniej formuły)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58" authorId="0" shapeId="0">
      <text>
        <r>
          <rPr>
            <b/>
            <sz val="8"/>
            <color indexed="81"/>
            <rFont val="Tahoma"/>
            <family val="2"/>
            <charset val="238"/>
          </rPr>
          <t>Wysokość niezdyskontowanych kosztów kwalifikowalnych projektu ustalonych na podstawie stosownych wytycznych. Wartość przeniesiona z arkuszy wynikowych dzięki odpowiedniej formule</t>
        </r>
      </text>
    </comment>
  </commentList>
</comments>
</file>

<file path=xl/sharedStrings.xml><?xml version="1.0" encoding="utf-8"?>
<sst xmlns="http://schemas.openxmlformats.org/spreadsheetml/2006/main" count="822" uniqueCount="395">
  <si>
    <t>Podatek VAT (kwalifikowalny/niekwalifikowalny)</t>
  </si>
  <si>
    <t xml:space="preserve">wskażnik rotacji należności </t>
  </si>
  <si>
    <t>wskaźnik rotacji zapasów</t>
  </si>
  <si>
    <t>wskaźnik rotacji zobowiązań</t>
  </si>
  <si>
    <t>obliczony w oparciu o dane historyczne</t>
  </si>
  <si>
    <t>Ustawa z dnia 15 lutego 1992r. o podatku dochodowym od osób prawnych</t>
  </si>
  <si>
    <t xml:space="preserve">Dochody własne </t>
  </si>
  <si>
    <t>Subwencje i dotacje</t>
  </si>
  <si>
    <t>J</t>
  </si>
  <si>
    <t>Skumulowane przepływy gotówki netto</t>
  </si>
  <si>
    <t>K</t>
  </si>
  <si>
    <t>w tym: dotacja na realizację projektu</t>
  </si>
  <si>
    <t xml:space="preserve">OBSŁUGA ZADŁUŻENIA </t>
  </si>
  <si>
    <t>na realizację projektu</t>
  </si>
  <si>
    <t>na realizację pozostałych zadań</t>
  </si>
  <si>
    <t>Projekt            /               stan początkowy KON</t>
  </si>
  <si>
    <t>...</t>
  </si>
  <si>
    <t>Nakłady inwestycyjne 
(w tym nakłady odtworzeniowe)</t>
  </si>
  <si>
    <t>Wzrost PKB</t>
  </si>
  <si>
    <t>Stopa podatku dochodowego</t>
  </si>
  <si>
    <t>Stawka amortyzacji (wymienić w zależności od grupy środków trwałych i wartości niematerialnych i prawnych):</t>
  </si>
  <si>
    <t>Wartość rezydualna</t>
  </si>
  <si>
    <t>Lp.</t>
  </si>
  <si>
    <t>Kategoria/Okres projekcji</t>
  </si>
  <si>
    <t>Rok …</t>
  </si>
  <si>
    <t>A.</t>
  </si>
  <si>
    <t>I.</t>
  </si>
  <si>
    <t>1.</t>
  </si>
  <si>
    <t>a.</t>
  </si>
  <si>
    <t>b.</t>
  </si>
  <si>
    <t>2.</t>
  </si>
  <si>
    <t>II.</t>
  </si>
  <si>
    <t>Koszty operacyjne ogółem w tym:</t>
  </si>
  <si>
    <t>▪ amortyzacja</t>
  </si>
  <si>
    <t>▪ zużycie materiałów i energii</t>
  </si>
  <si>
    <t>▪ usługi obce</t>
  </si>
  <si>
    <t>▪ podatki i opłaty</t>
  </si>
  <si>
    <t>▪ wynagrodzenia</t>
  </si>
  <si>
    <t>▪ ubezpieczenia społeczne i inne świadczenia</t>
  </si>
  <si>
    <t>▪ pozostałe koszty rodzajowe</t>
  </si>
  <si>
    <t>▪ wartość sprzedanych towarów i materiałów</t>
  </si>
  <si>
    <t>Kapitał obrotowy netto</t>
  </si>
  <si>
    <t>▪ zapasy</t>
  </si>
  <si>
    <t>▪ należności krótkoterminowe</t>
  </si>
  <si>
    <t>3.</t>
  </si>
  <si>
    <t>4.</t>
  </si>
  <si>
    <t>Inne</t>
  </si>
  <si>
    <t>c.</t>
  </si>
  <si>
    <t>A</t>
  </si>
  <si>
    <t>I</t>
  </si>
  <si>
    <t>B</t>
  </si>
  <si>
    <t>C</t>
  </si>
  <si>
    <t>D</t>
  </si>
  <si>
    <t>E</t>
  </si>
  <si>
    <t>F</t>
  </si>
  <si>
    <t>G</t>
  </si>
  <si>
    <t>H</t>
  </si>
  <si>
    <t>III.</t>
  </si>
  <si>
    <t>IV.</t>
  </si>
  <si>
    <t>V.</t>
  </si>
  <si>
    <t>Przepływy środków pieniężnych z działalności operacyjnej</t>
  </si>
  <si>
    <t>Przepływy środków pieniężnych z działalności inwestycyjnej</t>
  </si>
  <si>
    <t>Przepływy środków pieniężnych z działalności finansowej</t>
  </si>
  <si>
    <t>Przepływy pieniężne netto razem</t>
  </si>
  <si>
    <t>Środki pieniężne na początek okresu</t>
  </si>
  <si>
    <t>Środki pieniężne na koniec okresu</t>
  </si>
  <si>
    <t>Przychody operacyjne</t>
  </si>
  <si>
    <t>Koszty operacyjne bez amortyzacji</t>
  </si>
  <si>
    <t>Stopa dyskontowa</t>
  </si>
  <si>
    <t>Finansowa zaktualizowana wartość netto z inwestycji (FNPV/C)</t>
  </si>
  <si>
    <t>Finansowa wewnętrzna stopa zwrotu z inwestycji (FRR/C)</t>
  </si>
  <si>
    <t>5.</t>
  </si>
  <si>
    <t>Nakłady odtworzeniowe</t>
  </si>
  <si>
    <t>Zmiana kapitału obrotowego netto</t>
  </si>
  <si>
    <t>Komentarz</t>
  </si>
  <si>
    <t>Koszty operacyjne</t>
  </si>
  <si>
    <t>Plan kredytowy</t>
  </si>
  <si>
    <t>Przyjęte założenia</t>
  </si>
  <si>
    <t>Analiza wrażliwości i ryzyka</t>
  </si>
  <si>
    <t>Tabela 1</t>
  </si>
  <si>
    <t>Wzrost wynagrodzeń (realny)</t>
  </si>
  <si>
    <t>Projekt</t>
  </si>
  <si>
    <t>Przepływy pieniężne zdyskontowane</t>
  </si>
  <si>
    <t xml:space="preserve">Podatek dochodowy </t>
  </si>
  <si>
    <t>Kapitał obrotowy (obliczenia historycznych wskaźników rotacji)</t>
  </si>
  <si>
    <t>Nakłady inwestycyjne dotyczące realizacji projektu</t>
  </si>
  <si>
    <t>w tym na realizację projektu</t>
  </si>
  <si>
    <t>Tabela 3 Nakłady odtworzeniowe</t>
  </si>
  <si>
    <t>▪ nakłady netto</t>
  </si>
  <si>
    <t>▪ podatek VAT</t>
  </si>
  <si>
    <t>Tabela 4 Przychody i koszty operacyjne</t>
  </si>
  <si>
    <t>▪ zobowiązania krótkoterminowe z wyłączeniem pożyczek i kredytów</t>
  </si>
  <si>
    <t>Okres referencyjny (odniesienia)</t>
  </si>
  <si>
    <t>Tabela 5 Kapitał obrotowy - NIE DOTYCZY JST I JEDNOSTEK BUDŻETOWYCH</t>
  </si>
  <si>
    <t>Scenariusze</t>
  </si>
  <si>
    <t>Zmienne krytyczne</t>
  </si>
  <si>
    <t>(wartości skumulowanych przepływów pieniężnych w ciągu kolejnych lat eksploatacji projektu)</t>
  </si>
  <si>
    <t>Wariant wyjściowy</t>
  </si>
  <si>
    <t>Wariant pesymistyczny</t>
  </si>
  <si>
    <t>FNPV/C</t>
  </si>
  <si>
    <t>FRR/C</t>
  </si>
  <si>
    <t xml:space="preserve">Przychody ze sprzedaży produktów / usług / towarów </t>
  </si>
  <si>
    <t>6.</t>
  </si>
  <si>
    <t>Spadek popytu na usługi o 10% po zakończeniu realizacji projektu</t>
  </si>
  <si>
    <t>Zwiększenie nakładów inwestycyjnych o 10%</t>
  </si>
  <si>
    <t>Wzrost najbardziej istotnego (najwyższego) kosztu eksploatacyjnego o 10%</t>
  </si>
  <si>
    <t>Podatek dochodowy - projekt</t>
  </si>
  <si>
    <t>Zmiana KON - projekt</t>
  </si>
  <si>
    <t xml:space="preserve">Nakłady inwestycyjne </t>
  </si>
  <si>
    <t xml:space="preserve">Koszty operacyjne bez amortyzacji </t>
  </si>
  <si>
    <t xml:space="preserve">Zmiana KON </t>
  </si>
  <si>
    <t>II</t>
  </si>
  <si>
    <t xml:space="preserve"> Wpływy</t>
  </si>
  <si>
    <t xml:space="preserve"> dotacje UE do projektu</t>
  </si>
  <si>
    <t>kredyty i pożyczki</t>
  </si>
  <si>
    <t xml:space="preserve"> emisja dłużnych papierów wartościowych</t>
  </si>
  <si>
    <t>inne wpływy finansowe</t>
  </si>
  <si>
    <t>Wydatki</t>
  </si>
  <si>
    <t>spłaty kredytów i pożyczek</t>
  </si>
  <si>
    <t>odsetki</t>
  </si>
  <si>
    <t xml:space="preserve"> inne wydatki finansowe</t>
  </si>
  <si>
    <t>raty kapitałowe z tytułu leasingu</t>
  </si>
  <si>
    <t>III</t>
  </si>
  <si>
    <t>IV</t>
  </si>
  <si>
    <t>V</t>
  </si>
  <si>
    <t>Wpływy</t>
  </si>
  <si>
    <t>wpływy z emisji udziałów i innych instrumentów kapitałowych oraz doplat do kapitału</t>
  </si>
  <si>
    <t>dotacje UE do projektu</t>
  </si>
  <si>
    <t>pozostałe dotacje</t>
  </si>
  <si>
    <t>emisja dłużnych papierów wartościowych</t>
  </si>
  <si>
    <t xml:space="preserve"> inne wpływy finansowe</t>
  </si>
  <si>
    <t>inne wydatki finansowe</t>
  </si>
  <si>
    <t>wpłata środków własnych</t>
  </si>
  <si>
    <t>Nakłady inwestycyjne (projekt)</t>
  </si>
  <si>
    <t>Nakłady odtworzeniowe (projekt)</t>
  </si>
  <si>
    <t>Inne nakłady inwestycyjne</t>
  </si>
  <si>
    <t>Inne wpływy/wydatki z działalności inwestycyjnej</t>
  </si>
  <si>
    <t>Przychody ze sprzedaży produktów / towarów / usług</t>
  </si>
  <si>
    <t xml:space="preserve"> +/- Inne przepływy z działalności operacyjnej (wymienić jakie)</t>
  </si>
  <si>
    <t>a</t>
  </si>
  <si>
    <t>b</t>
  </si>
  <si>
    <t>c</t>
  </si>
  <si>
    <t>Obliczenie zdyskontowanego dochodu projektu</t>
  </si>
  <si>
    <t>Pozycja</t>
  </si>
  <si>
    <t>Przychody operacyjne (opłaty pochodzące od bezpośrednich użytkowników)</t>
  </si>
  <si>
    <t>Wpływy [1]</t>
  </si>
  <si>
    <t>Koszty operacyjne (bez amortyzacji)</t>
  </si>
  <si>
    <t>7.</t>
  </si>
  <si>
    <t>8.</t>
  </si>
  <si>
    <t>9.</t>
  </si>
  <si>
    <t xml:space="preserve">Suma zdyskontowanych dochodów </t>
  </si>
  <si>
    <t>Projekty podlegające zasadom pomocy publicznej</t>
  </si>
  <si>
    <t>MaxCRpa(pp)</t>
  </si>
  <si>
    <t>EC</t>
  </si>
  <si>
    <t>Koszty kwalifikowalne (w EUR)</t>
  </si>
  <si>
    <t>Dotacja UE                                                                
Dotacja UE = EC x MaxCRpa(pp)</t>
  </si>
  <si>
    <t>Poziom dofinansowania wg Uchwały (w %)</t>
  </si>
  <si>
    <t>Projekty które nie generują dochodu</t>
  </si>
  <si>
    <t>MaxCRpa</t>
  </si>
  <si>
    <t>Maksymalna wartość dotacji UE (w PLN)</t>
  </si>
  <si>
    <t>Dotacja UE                                                                
Dotacja UE = EC x MaxCRpa</t>
  </si>
  <si>
    <t xml:space="preserve">Rzeczywisty poziom dofinansowania </t>
  </si>
  <si>
    <t>Wpływy [1+2]</t>
  </si>
  <si>
    <t>Suma zdyskontowanych dochodów - DNR</t>
  </si>
  <si>
    <t>Nakłady inwestycyjne</t>
  </si>
  <si>
    <t>Razem [1+2]</t>
  </si>
  <si>
    <t>Zdyskontowane nakłady [3x4]</t>
  </si>
  <si>
    <t>Suma zdyskontow nakładów inwestycyjnych - DIC</t>
  </si>
  <si>
    <t xml:space="preserve">Etap 1. Wskaźnik luki finansowej </t>
  </si>
  <si>
    <t>Wskażnik luki w finansowaniu - R                                 
 R = (DIC - DNR) / DIC</t>
  </si>
  <si>
    <t>Etap 2. Kwota decyzji</t>
  </si>
  <si>
    <t>Kwota decyzji - DA                                                        
 DA = EC x R</t>
  </si>
  <si>
    <t>Etap 3. Maksymalna dotacja z UE</t>
  </si>
  <si>
    <t>Dotacja UE                                                               
 Dotacja UE = DA x MaxCRpa</t>
  </si>
  <si>
    <t>Etap 4. Rzeczywisty poziom dofinansowania (efektywna stopa dofinansowania)</t>
  </si>
  <si>
    <t>Wrzf                                                                              
 Wrzf = Dotacja UE / EC</t>
  </si>
  <si>
    <t xml:space="preserve"> =</t>
  </si>
  <si>
    <t>Wrzf                                                                               
Wrzf = R x MaxCRpa</t>
  </si>
  <si>
    <t>Przychody ze sprzedaży i zrównane z nimi</t>
  </si>
  <si>
    <t>Przychód ze sprzedaży produktów</t>
  </si>
  <si>
    <t>Zmiana stanu produktów</t>
  </si>
  <si>
    <t>Koszt wytworzenia produktów na własne potrzeby jednostki</t>
  </si>
  <si>
    <t>Przychód ze sprzedaży towarów i materiałów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</si>
  <si>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</si>
  <si>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</si>
  <si>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</si>
  <si>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</si>
  <si>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</si>
  <si>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</si>
  <si>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VI</t>
  </si>
  <si>
    <t>Ubezpieczenia społeczne i inne świadczenia</t>
  </si>
  <si>
    <t>VII</t>
  </si>
  <si>
    <t>Pozostałe koszty rodzajowe</t>
  </si>
  <si>
    <t>VIII</t>
  </si>
  <si>
    <t>Wartość sprzedanych towarów i materiałów</t>
  </si>
  <si>
    <t>Zysk/strata ze sprzedaży</t>
  </si>
  <si>
    <t>Pozostałe przychody operacyjne</t>
  </si>
  <si>
    <t>Dotacje</t>
  </si>
  <si>
    <t>Inne przychody operacyjne</t>
  </si>
  <si>
    <t>Pozostałe koszty operacyjne</t>
  </si>
  <si>
    <t>Zysk/Strata na działalności operacyjnej</t>
  </si>
  <si>
    <t>Przychody finansowe</t>
  </si>
  <si>
    <t>Koszty finansowe</t>
  </si>
  <si>
    <t>Zysk/Strata brutto na działalności gospodarczej</t>
  </si>
  <si>
    <t>Zyski nadzwyczajne</t>
  </si>
  <si>
    <t>Straty nadzwyczajne</t>
  </si>
  <si>
    <t>J.</t>
  </si>
  <si>
    <t>Zysk/Strata brutto</t>
  </si>
  <si>
    <t>K.</t>
  </si>
  <si>
    <t>Podatek dochodowy od osób prawnych</t>
  </si>
  <si>
    <t>L.</t>
  </si>
  <si>
    <t>Pozostałe obowiązkowe obciążenia</t>
  </si>
  <si>
    <t>M.</t>
  </si>
  <si>
    <t>Zysk/Strata netto</t>
  </si>
  <si>
    <t>Korekty razem</t>
  </si>
  <si>
    <t>(+) Amortyzacja</t>
  </si>
  <si>
    <t>(+/-) Zyski/Straty z tyt. różnic kursowych</t>
  </si>
  <si>
    <t>(+) Odsetki zapłacone, (-) odsetki uzyskanie, (-) udziały w zyskach</t>
  </si>
  <si>
    <t>(+/-) Zysk/Strata z działalności inwestycyjnej</t>
  </si>
  <si>
    <t>(+) Zmiana stanu rezerw</t>
  </si>
  <si>
    <t>(-) Zmiana zapotrzebowania na KON</t>
  </si>
  <si>
    <t>(-/+) Zmiana stanu rozliczeń międzyokresowych</t>
  </si>
  <si>
    <t>Inne korekty</t>
  </si>
  <si>
    <t>Przepływy pieniężne netto z działalności operacyjnej, razem</t>
  </si>
  <si>
    <t>Przepływy pieniężne netto z działalności inwestycyjnej, razem</t>
  </si>
  <si>
    <t>Przepływy pieniężne netto z działalności finansowej, razem</t>
  </si>
  <si>
    <t>Aktywa trwałe</t>
  </si>
  <si>
    <t>Wartości niematerialne i prawne</t>
  </si>
  <si>
    <t>Rzeczowe aktywa trwałe w tym:</t>
  </si>
  <si>
    <t>Środki trwałe</t>
  </si>
  <si>
    <t>Środki trwałe w budowie</t>
  </si>
  <si>
    <t>Należności długoterminowe</t>
  </si>
  <si>
    <t>Inwestycje długoterminowe</t>
  </si>
  <si>
    <t>Długoterminowe rozliczenia międzyokresowe</t>
  </si>
  <si>
    <t>Aktywa obrotowe</t>
  </si>
  <si>
    <t>Zapasy</t>
  </si>
  <si>
    <t>Należności krótkoterminowe</t>
  </si>
  <si>
    <t>Inwestycje krótkoterminowe w tym:</t>
  </si>
  <si>
    <t>Papiery wartościowe</t>
  </si>
  <si>
    <t>Środki pieniężne</t>
  </si>
  <si>
    <t>Krótkoterminowe rozliczenia międzyokresowe</t>
  </si>
  <si>
    <t>AKTYWA RAZEM</t>
  </si>
  <si>
    <t>PASYWA</t>
  </si>
  <si>
    <t>Kapitał własny</t>
  </si>
  <si>
    <t>Kapitał podstawowy</t>
  </si>
  <si>
    <t>Kapitał zapasowy</t>
  </si>
  <si>
    <t>Kapitał z aktualizacji wyceny</t>
  </si>
  <si>
    <t>Pozostałe kapitały rezerwowe</t>
  </si>
  <si>
    <t>Zysk (strata) z lat ubiegłych</t>
  </si>
  <si>
    <t>VI.</t>
  </si>
  <si>
    <t>Zysk (strata) netto</t>
  </si>
  <si>
    <t>Zobowiązania i rezerwy na zobowiązania</t>
  </si>
  <si>
    <t>Rezerwy na zobowiązania</t>
  </si>
  <si>
    <t>Zobowiązania długoterminowe</t>
  </si>
  <si>
    <t>Kredyty i pożyczki</t>
  </si>
  <si>
    <t>Pozostałe zobowiązania długoterminowe</t>
  </si>
  <si>
    <t>Zobowiązania krótkoterminowe</t>
  </si>
  <si>
    <t>Z tytułu dostaw i usług</t>
  </si>
  <si>
    <t>Pozostałe zobowiązania krótkoterminowe</t>
  </si>
  <si>
    <t>Rozliczenia międzyokresowe (rozliczenie dotacji)</t>
  </si>
  <si>
    <t>Rozliczenie dotacji</t>
  </si>
  <si>
    <t>Inne rozlczenia międzyokresowe</t>
  </si>
  <si>
    <t>PASYWA RAZEM</t>
  </si>
  <si>
    <t>kontrola</t>
  </si>
  <si>
    <t>WPŁYWY RAZEM</t>
  </si>
  <si>
    <t>Przychody operacyjne (pochodzące od bezpośrednich użytkowników)</t>
  </si>
  <si>
    <t>WYDATKI RAZEM</t>
  </si>
  <si>
    <t>Całkowite nakłady inwestycyjne</t>
  </si>
  <si>
    <t>Przepływy pieniężne netto</t>
  </si>
  <si>
    <t>Rok n-2</t>
  </si>
  <si>
    <t>Rok n-1</t>
  </si>
  <si>
    <t>Rok n</t>
  </si>
  <si>
    <t>Kolumnę Rok n należy wypełnić w sytuacji gdy na moment złożenia wniosku poprzedni rok historyczny nie został zamknięty, tj. nie sporządzono i zatwierdzono sprawozdań finasnowych za ten rok. Wtedy należy przedstawić tu prognozę wykonania i wyraźnie wskazać ten fakt w założeniach do analizy.</t>
  </si>
  <si>
    <t>Wpływy netto z wydania udziałów (emisji akcji) i innych instrumentów kapitałowych oraz dopłat do kapitału</t>
  </si>
  <si>
    <t>Emisja dłużnych papierów wartościowych</t>
  </si>
  <si>
    <t>Inne wpływy finansowe</t>
  </si>
  <si>
    <t>Spłaty kredytów i pożyczek</t>
  </si>
  <si>
    <t>Odsetki</t>
  </si>
  <si>
    <t>Inne wydatki finansowe</t>
  </si>
  <si>
    <t>Tabela 8 Finansowa efektywność inwestycji - Projekt (zł.)</t>
  </si>
  <si>
    <t>Stopa dyskontowa:</t>
  </si>
  <si>
    <t xml:space="preserve"> - stosowana w analizie finansowej</t>
  </si>
  <si>
    <t xml:space="preserve"> - stosowana w analizie ekonomicznej</t>
  </si>
  <si>
    <t>Maksymalny poziom dofinansowania projektu ze środków WRPO dla tej inwestycji (MaxCRpa)</t>
  </si>
  <si>
    <t>Maksymalną stopa współfinansowania określona dla danej inwestycji w odpowiednim programie pomocy publicznej - MaxCRpa(pp)</t>
  </si>
  <si>
    <t>Analizę wrażliwości i ryzyka należy sporządzić dla projektu lub beneficjenta z projektem (patrz wytyczne do sporządzania analizy finansowej)</t>
  </si>
  <si>
    <r>
      <t>współczynnik dyskontowy (r=4%) - d</t>
    </r>
    <r>
      <rPr>
        <i/>
        <vertAlign val="subscript"/>
        <sz val="10"/>
        <rFont val="Arial"/>
        <family val="2"/>
        <charset val="238"/>
      </rPr>
      <t>t</t>
    </r>
    <r>
      <rPr>
        <i/>
        <sz val="10"/>
        <rFont val="Arial"/>
        <family val="2"/>
        <charset val="238"/>
      </rPr>
      <t>=1/(1+r)</t>
    </r>
    <r>
      <rPr>
        <i/>
        <vertAlign val="superscript"/>
        <sz val="10"/>
        <rFont val="Arial"/>
        <family val="2"/>
        <charset val="238"/>
      </rPr>
      <t>t</t>
    </r>
  </si>
  <si>
    <t xml:space="preserve">5. </t>
  </si>
  <si>
    <t>Zdyskontowany dochód [6x7]</t>
  </si>
  <si>
    <t>Dochód netto [2-5]</t>
  </si>
  <si>
    <t>Wydatki [3+4]</t>
  </si>
  <si>
    <r>
      <t>współczynnik dyskontowy (r=4%) - d</t>
    </r>
    <r>
      <rPr>
        <i/>
        <vertAlign val="subscript"/>
        <sz val="10"/>
        <rFont val="Arial"/>
        <family val="2"/>
      </rPr>
      <t>t</t>
    </r>
    <r>
      <rPr>
        <i/>
        <sz val="10"/>
        <rFont val="Arial"/>
        <family val="2"/>
      </rPr>
      <t>=1/(1+r)</t>
    </r>
    <r>
      <rPr>
        <i/>
        <vertAlign val="superscript"/>
        <sz val="10"/>
        <rFont val="Arial"/>
        <family val="2"/>
      </rPr>
      <t>t</t>
    </r>
  </si>
  <si>
    <r>
      <t xml:space="preserve">Jeśli suma zdyskontowanych dochodów generowanych przez projekt (komórka C15) jest wartością </t>
    </r>
    <r>
      <rPr>
        <b/>
        <u/>
        <sz val="10"/>
        <rFont val="Arial"/>
        <family val="2"/>
      </rPr>
      <t>ujemną</t>
    </r>
    <r>
      <rPr>
        <b/>
        <sz val="10"/>
        <rFont val="Arial"/>
        <family val="2"/>
      </rPr>
      <t>, oznacza to, że projekt nie generuje dochodu i należy obliczyć poziom dofinansowania zgodnie z tabelą - część C.</t>
    </r>
  </si>
  <si>
    <t>w oparciu o wytyczne dla WRPO 2014+</t>
  </si>
  <si>
    <t>Uszczegółowienie WRPO 2014+</t>
  </si>
  <si>
    <t>Wpływy z analizy finansowej</t>
  </si>
  <si>
    <t>Wydatki z analizy finansowej</t>
  </si>
  <si>
    <t>Zdyskontowane korzyści</t>
  </si>
  <si>
    <t>Zdyskontowane koszty</t>
  </si>
  <si>
    <t>współczynnik dyskonta</t>
  </si>
  <si>
    <t>d.</t>
  </si>
  <si>
    <t>Rachunek kosztów i korzyści społecznych</t>
  </si>
  <si>
    <t>Korzyści społeczne</t>
  </si>
  <si>
    <t>Koszty społeczne</t>
  </si>
  <si>
    <t>Ekonomiczne przepływy pieniężne netto</t>
  </si>
  <si>
    <t>Ekonomiczna zaktualizowana wartość netto (ENPV)</t>
  </si>
  <si>
    <t>Ekonomiczna wewnętrzna stopa zwrotu (ERR)</t>
  </si>
  <si>
    <t>Ekonomiczny Wskaźnik Korzyści/Koszty (B/C)</t>
  </si>
  <si>
    <t>Korekty wpływów razem</t>
  </si>
  <si>
    <t>Korekty wydatków razem</t>
  </si>
  <si>
    <t>e.</t>
  </si>
  <si>
    <t>(-) podatek VAT</t>
  </si>
  <si>
    <t>(-) podatek dochodowy</t>
  </si>
  <si>
    <t>Ekonomiczne przepływy zdyskontowane</t>
  </si>
  <si>
    <t>Przepływy pieniężne netto z analizy finansowej po korektach</t>
  </si>
  <si>
    <t>Wpływy po korektach</t>
  </si>
  <si>
    <t>(+/-)  ...</t>
  </si>
  <si>
    <t>Wydatki po korektach</t>
  </si>
  <si>
    <t>Tabela 11 Rachunek przepływów pieniężnych - jednostka użytkująca infrastrukturę + projekt (zł)</t>
  </si>
  <si>
    <t>Tabela 12 Sytuacja finansowa jednostki samorządu terytorialnego razem z projektem</t>
  </si>
  <si>
    <t>Poniższe założenia w części pokrywają się z założeniami wymaganymi we wstępnej części Instrukcji do sporządzenia SW analizy finansowej. W zależności od potrzeb proszę wstawić odpowiednią liczbę wierszy</t>
  </si>
  <si>
    <t>w tym: przychody z projektu</t>
  </si>
  <si>
    <t>Nakłady inwestycyjne objęte projektem</t>
  </si>
  <si>
    <t xml:space="preserve"> Pozostałe wydatki majątkowe</t>
  </si>
  <si>
    <t>Podać zgodnie z przyjętą w jednostce polityką rachunkowości.</t>
  </si>
  <si>
    <t>Dane należy przedstawić zgodnie z przyjętym okresem odniesienia</t>
  </si>
  <si>
    <t>Zmiana kapitału obrotowego netto (w fazie inwestycyjnej)</t>
  </si>
  <si>
    <t xml:space="preserve">Dane należy przedstawić zgodnie z przyjętym okresem odniesienia </t>
  </si>
  <si>
    <t>Zaleca się oparcie prognoz o zaktualizowane warianty rozwoju gospodarczego Polski. W przypadku przyjęcia innych wskaźników i stawek referencyjnych proszę wskazać ich źródło.</t>
  </si>
  <si>
    <t>Projekty w ramach trybu pozakonkursowego</t>
  </si>
  <si>
    <t>Plan amortyzacji (w tym obliczenie wartości rezydualnej)</t>
  </si>
  <si>
    <t>Wszyscy Beneficjencji których wartość kosztów kwailfikowalnych przekracza 1 mln EUR wypełniają obowiązkowo część A. W zależności od otrzymanego wyniku należy przejść do części C lub D. Beneficjenci, których projekty podlegają zasadom pomocy publicznej, wypełniają część B.</t>
  </si>
  <si>
    <r>
      <t xml:space="preserve">UWAGA!!!
</t>
    </r>
    <r>
      <rPr>
        <b/>
        <sz val="10"/>
        <rFont val="Arial"/>
        <family val="2"/>
        <charset val="238"/>
      </rPr>
      <t xml:space="preserve">Projekcję przepływów pieniężnych dla </t>
    </r>
    <r>
      <rPr>
        <b/>
        <u/>
        <sz val="10"/>
        <rFont val="Arial"/>
        <family val="2"/>
        <charset val="238"/>
      </rPr>
      <t>projektu</t>
    </r>
    <r>
      <rPr>
        <b/>
        <sz val="10"/>
        <rFont val="Arial"/>
        <family val="2"/>
        <charset val="238"/>
      </rPr>
      <t xml:space="preserve"> należy wykonać dla całego okresu odniesienia. Jeżeli Wnioskodawca nie jest jednocześnie jednostką użytkującą infrastrukturę po zakończeniu realizacji projektu, w tabeli należy pokazać przepływy dotyczące projektu ponoszone przez wszystkie podmioty zaangażowane w realizację i eksploatację projektu po jego zakończeniu. </t>
    </r>
  </si>
  <si>
    <t xml:space="preserve">Całkowity koszt inwestycji wg Uchwały </t>
  </si>
  <si>
    <t>Koszty kwalifikowalne (w PLN)</t>
  </si>
  <si>
    <t>Tabela 10 Rachunek przepływów pieniężnych - Projekt (zł)</t>
  </si>
  <si>
    <r>
      <t xml:space="preserve">Jeśli suma zdyskontowanych dochodów generowanych przez projekt (komórka C15) jest wartością </t>
    </r>
    <r>
      <rPr>
        <b/>
        <u/>
        <sz val="10"/>
        <rFont val="Arial"/>
        <family val="2"/>
      </rPr>
      <t>dodatnią</t>
    </r>
    <r>
      <rPr>
        <b/>
        <sz val="10"/>
        <rFont val="Arial"/>
        <family val="2"/>
      </rPr>
      <t xml:space="preserve">, oznacza to, że projekt generuje dochód i zgodnie z art. 61 rozporządzenia nr 1303/2013 należy obliczyć poziom dofinansowania metodą luki finansowej - część D. </t>
    </r>
  </si>
  <si>
    <r>
      <t>UWAGA!!!</t>
    </r>
    <r>
      <rPr>
        <b/>
        <sz val="10"/>
        <rFont val="Arial"/>
        <family val="2"/>
        <charset val="238"/>
      </rPr>
      <t xml:space="preserve">
W tym arkuszu należy zamieścić prognozę przepływów pieniężnych dla sytuacji, gdzie Wnioskodawcą jest jednostka samorządu terytorialnego, a jednostką użytkującą infrastrukturę powstałą w wyniku realizacji projektu jest JST bezpośrednio lub za pośrednictwem jednostki budżetowej, której plan finansowy w całości zawiera się w budżecie JST.  Dane należy zaprezentować zgodnie z przyjętym okresem referencyjnym.</t>
    </r>
  </si>
  <si>
    <t>Tabela  6 Dochód projektu</t>
  </si>
  <si>
    <t>Tabela 7 Obliczenie luki finansowej</t>
  </si>
  <si>
    <t>Wydatki [4+5]</t>
  </si>
  <si>
    <t>Dochód netto [3-6]</t>
  </si>
  <si>
    <t>Zdyskontowany dochód [7x8]</t>
  </si>
  <si>
    <t>Projekty, które generują dochód (metoda luki finansowej)</t>
  </si>
  <si>
    <t xml:space="preserve">Tabela 9 Ekonomiczna analiza kosztów i korzyści </t>
  </si>
  <si>
    <t>DOCHODY BEZ NADWYŻEK /1+2+3/</t>
  </si>
  <si>
    <t>Dochody z majątku gminy (1.2 - 1.2.2)*</t>
  </si>
  <si>
    <t>Pozostałe dochody (1.1.5)*</t>
  </si>
  <si>
    <t>Udział w dochodach budżetu państwa z tytułu podatku PIT i CIT (1.1.1 i 1.1.2)*</t>
  </si>
  <si>
    <t>Subwencje ogółem (1.1.3)*</t>
  </si>
  <si>
    <t>Dotacje i środki ze źródeł pozabudżetowych na zadania bieżące (1.1.4)*</t>
  </si>
  <si>
    <t>Dotacje i środki ze źródeł pozabudżetowych na inwestycje (1.2.2)*</t>
  </si>
  <si>
    <t>WYDATKI: /1+2/</t>
  </si>
  <si>
    <t>Rzeczowe (2.1 - 2.1.1 - 2.1.2 - 2.1.3)*</t>
  </si>
  <si>
    <t>Osobowe (2.1.1)</t>
  </si>
  <si>
    <t>WOLNE ŚRODKI /A-B/</t>
  </si>
  <si>
    <t>Spłata rat kapitałowych (5.1)*</t>
  </si>
  <si>
    <t>Spłata odsetek (2.1.3)*</t>
  </si>
  <si>
    <t>Spłata poręczeń (2.1.2)*</t>
  </si>
  <si>
    <t>ŚRODKI BUDŻETU GMINY NA WYDATKI MAJĄTKOWE /C-D/</t>
  </si>
  <si>
    <t>WYDATKI MAJĄTKOWE (2.2)*</t>
  </si>
  <si>
    <t>Wolne środki po inwestycjach /E-F/</t>
  </si>
  <si>
    <t>Otrzymane kredyty, pożyczki i obligacje (4.1)*</t>
  </si>
  <si>
    <t>ROCZNE PRZEPŁYWY GOTÓWKI NETTO /G+H/</t>
  </si>
  <si>
    <t>Wolne środki z rozliczenia roku ubiegłego (4.3)*</t>
  </si>
  <si>
    <t>* sugerowana zawartość pozycji zgodnie z wzorem z załacznika nr 1 do Rozporządzenia Ministra Finansów z dnia 10 stycznia 2013 roku w sprawie wieloletniej prognozy finansowej jednostki samorządu terytorialnego (Dz.U.2015.92 t.j. ze zm.)</t>
  </si>
  <si>
    <t>zmiana FNPV/C</t>
  </si>
  <si>
    <t>zmiana FRR/C</t>
  </si>
  <si>
    <t>Tabela 13 Analiza wrażliwości - scenariusze</t>
  </si>
  <si>
    <t>Tabela 14 Analiza wrażliwości - obliczenie FNPV/C i FRR/C</t>
  </si>
  <si>
    <t>Tabela 15 Rachunek zysków i strat</t>
  </si>
  <si>
    <t xml:space="preserve">Koszty operacyjne projektu w fazie jego realizacji </t>
  </si>
  <si>
    <t>Nakłady inwestycyjne należy wykazać w latach ich faktycznego poniesienia niezależnie od przyjętego okresu odniesienia</t>
  </si>
  <si>
    <t>SUMA</t>
  </si>
  <si>
    <t>Nakłady inwestycyjne kwalifikowalne</t>
  </si>
  <si>
    <t>1.1.</t>
  </si>
  <si>
    <t>VAT</t>
  </si>
  <si>
    <t>1.2.</t>
  </si>
  <si>
    <t>1.3.</t>
  </si>
  <si>
    <t>Nakłady inwestycyjne niekwalifikowane</t>
  </si>
  <si>
    <t>2.1.</t>
  </si>
  <si>
    <t>2.2.</t>
  </si>
  <si>
    <t>2.3.</t>
  </si>
  <si>
    <t>Koszty operacyjne kwalifikowalne</t>
  </si>
  <si>
    <t>3.1.</t>
  </si>
  <si>
    <t>3.2.</t>
  </si>
  <si>
    <t>Koszty operacyjne niekwalifikowalne</t>
  </si>
  <si>
    <t>4.1.</t>
  </si>
  <si>
    <t>4.2.</t>
  </si>
  <si>
    <t>Razem koszty kwalifikowane</t>
  </si>
  <si>
    <t>Razem koszty niekwalifikowane</t>
  </si>
  <si>
    <t>Całkowite koszty ponoszone w związku z realizacją projektu</t>
  </si>
  <si>
    <t>Tabela 2 Nakłady inwestycyjne na projekt oraz koszty operacyjne nie stanowiące nakładów inwestycyjnych</t>
  </si>
  <si>
    <t xml:space="preserve">Tabela 16 Bilans </t>
  </si>
  <si>
    <t xml:space="preserve">Tabela 17 Rachunek przepływów pieniężnych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</si>
</sst>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%"/>
    <numFmt numFmtId="165" formatCode="#,##0.0000"/>
    <numFmt numFmtId="166" formatCode="_-* #,##0.0000\ _z_ł_-;\-* #,##0.0000\ _z_ł_-;_-* &quot;-&quot;??\ _z_ł_-;_-@_-"/>
    <numFmt numFmtId="167" formatCode="_-* #,##0.00000000000\ _z_ł_-;\-* #,##0.00000000000\ _z_ł_-;_-* &quot;-&quot;??\ _z_ł_-;_-@_-"/>
    <numFmt numFmtId="168" formatCode="_-* #,##0\ _z_ł_-;\-* #,##0\ _z_ł_-;_-* &quot;-&quot;??\ _z_ł_-;_-@_-"/>
    <numFmt numFmtId="169" formatCode="0.0000"/>
    <numFmt numFmtId="170" formatCode="_-* #,##0.0\ _z_ł_-;\-* #,##0.0\ _z_ł_-;_-* &quot;-&quot;??\ _z_ł_-;_-@_-"/>
    <numFmt numFmtId="171" formatCode="0.0"/>
  </numFmts>
  <fonts count="46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P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vertAlign val="subscript"/>
      <sz val="10"/>
      <name val="Arial"/>
      <family val="2"/>
    </font>
    <font>
      <i/>
      <vertAlign val="superscript"/>
      <sz val="10"/>
      <name val="Arial"/>
      <family val="2"/>
    </font>
    <font>
      <i/>
      <sz val="9"/>
      <name val="Arial"/>
      <family val="2"/>
      <charset val="238"/>
    </font>
    <font>
      <b/>
      <sz val="10"/>
      <color indexed="59"/>
      <name val="Arial"/>
      <family val="2"/>
    </font>
    <font>
      <b/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 CE"/>
      <charset val="238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 CE"/>
      <charset val="238"/>
    </font>
    <font>
      <b/>
      <sz val="9"/>
      <color indexed="8"/>
      <name val="Arial"/>
      <family val="2"/>
    </font>
    <font>
      <b/>
      <sz val="14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charset val="238"/>
    </font>
    <font>
      <b/>
      <sz val="14"/>
      <name val="Arial"/>
      <family val="2"/>
      <charset val="238"/>
    </font>
    <font>
      <i/>
      <vertAlign val="sub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u/>
      <sz val="10"/>
      <name val="Arial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 CE"/>
      <charset val="238"/>
    </font>
    <font>
      <sz val="9"/>
      <color indexed="10"/>
      <name val="Arial"/>
      <family val="2"/>
    </font>
    <font>
      <b/>
      <i/>
      <sz val="14"/>
      <color rgb="FFFF0000"/>
      <name val="Arial CE"/>
      <charset val="238"/>
    </font>
    <font>
      <strike/>
      <sz val="10"/>
      <name val="Arial"/>
      <family val="2"/>
      <charset val="238"/>
    </font>
    <font>
      <sz val="9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3"/>
        <bgColor indexed="51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3" fontId="3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1">
    <xf numFmtId="0" fontId="0" fillId="0" borderId="0" xfId="0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 wrapText="1" indent="1"/>
    </xf>
    <xf numFmtId="0" fontId="7" fillId="0" borderId="1" xfId="0" applyFont="1" applyBorder="1" applyAlignment="1">
      <alignment horizontal="left" wrapText="1" indent="1"/>
    </xf>
    <xf numFmtId="0" fontId="4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0" borderId="0" xfId="0" applyFont="1" applyFill="1"/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6" borderId="0" xfId="0" applyFont="1" applyFill="1"/>
    <xf numFmtId="0" fontId="8" fillId="6" borderId="0" xfId="0" applyFont="1" applyFill="1" applyAlignment="1">
      <alignment horizontal="left"/>
    </xf>
    <xf numFmtId="0" fontId="5" fillId="3" borderId="1" xfId="0" applyNumberFormat="1" applyFont="1" applyFill="1" applyBorder="1" applyAlignment="1">
      <alignment horizontal="center"/>
    </xf>
    <xf numFmtId="43" fontId="14" fillId="6" borderId="0" xfId="0" applyNumberFormat="1" applyFont="1" applyFill="1"/>
    <xf numFmtId="43" fontId="14" fillId="0" borderId="0" xfId="0" applyNumberFormat="1" applyFont="1"/>
    <xf numFmtId="43" fontId="15" fillId="0" borderId="0" xfId="0" applyNumberFormat="1" applyFont="1"/>
    <xf numFmtId="0" fontId="14" fillId="3" borderId="1" xfId="1" applyNumberFormat="1" applyFont="1" applyFill="1" applyBorder="1" applyAlignment="1">
      <alignment horizontal="center"/>
    </xf>
    <xf numFmtId="43" fontId="14" fillId="0" borderId="1" xfId="0" applyNumberFormat="1" applyFont="1" applyBorder="1"/>
    <xf numFmtId="43" fontId="15" fillId="0" borderId="0" xfId="0" applyNumberFormat="1" applyFont="1" applyBorder="1"/>
    <xf numFmtId="43" fontId="15" fillId="0" borderId="1" xfId="0" applyNumberFormat="1" applyFont="1" applyBorder="1" applyAlignment="1">
      <alignment horizontal="right" wrapText="1"/>
    </xf>
    <xf numFmtId="43" fontId="14" fillId="2" borderId="1" xfId="0" applyNumberFormat="1" applyFont="1" applyFill="1" applyBorder="1" applyAlignment="1">
      <alignment horizontal="right" vertical="center" wrapText="1"/>
    </xf>
    <xf numFmtId="43" fontId="14" fillId="0" borderId="1" xfId="0" applyNumberFormat="1" applyFont="1" applyBorder="1" applyAlignment="1">
      <alignment horizontal="right" vertical="center" wrapText="1"/>
    </xf>
    <xf numFmtId="43" fontId="16" fillId="0" borderId="1" xfId="0" applyNumberFormat="1" applyFont="1" applyBorder="1" applyAlignment="1">
      <alignment horizontal="right" vertical="center" wrapText="1"/>
    </xf>
    <xf numFmtId="43" fontId="15" fillId="0" borderId="1" xfId="0" applyNumberFormat="1" applyFont="1" applyBorder="1" applyAlignment="1">
      <alignment horizontal="right" vertical="center" wrapText="1"/>
    </xf>
    <xf numFmtId="43" fontId="14" fillId="3" borderId="1" xfId="0" applyNumberFormat="1" applyFont="1" applyFill="1" applyBorder="1" applyAlignment="1">
      <alignment horizontal="right" vertical="center" wrapText="1"/>
    </xf>
    <xf numFmtId="43" fontId="16" fillId="2" borderId="1" xfId="0" applyNumberFormat="1" applyFont="1" applyFill="1" applyBorder="1" applyAlignment="1">
      <alignment horizontal="right" wrapText="1"/>
    </xf>
    <xf numFmtId="43" fontId="15" fillId="0" borderId="0" xfId="0" applyNumberFormat="1" applyFont="1" applyBorder="1" applyAlignment="1">
      <alignment horizontal="right" vertical="center" wrapText="1"/>
    </xf>
    <xf numFmtId="43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165" fontId="13" fillId="0" borderId="1" xfId="0" applyNumberFormat="1" applyFont="1" applyFill="1" applyBorder="1" applyAlignment="1">
      <alignment vertical="center"/>
    </xf>
    <xf numFmtId="0" fontId="8" fillId="0" borderId="0" xfId="0" applyFont="1" applyBorder="1"/>
    <xf numFmtId="0" fontId="8" fillId="3" borderId="1" xfId="0" applyNumberFormat="1" applyFont="1" applyFill="1" applyBorder="1"/>
    <xf numFmtId="0" fontId="7" fillId="0" borderId="1" xfId="0" applyFont="1" applyBorder="1" applyAlignment="1">
      <alignment horizontal="left" indent="1"/>
    </xf>
    <xf numFmtId="0" fontId="8" fillId="3" borderId="1" xfId="0" applyFont="1" applyFill="1" applyBorder="1"/>
    <xf numFmtId="0" fontId="13" fillId="0" borderId="1" xfId="0" applyFont="1" applyBorder="1"/>
    <xf numFmtId="0" fontId="7" fillId="0" borderId="0" xfId="0" applyFont="1" applyBorder="1"/>
    <xf numFmtId="0" fontId="13" fillId="2" borderId="1" xfId="0" applyFont="1" applyFill="1" applyBorder="1" applyAlignment="1">
      <alignment horizontal="left" indent="1"/>
    </xf>
    <xf numFmtId="0" fontId="8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4" fillId="5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 indent="1"/>
    </xf>
    <xf numFmtId="0" fontId="18" fillId="0" borderId="0" xfId="0" applyFont="1"/>
    <xf numFmtId="0" fontId="7" fillId="0" borderId="1" xfId="2" applyFont="1" applyBorder="1" applyAlignment="1">
      <alignment horizontal="left" vertical="center" wrapText="1" indent="1"/>
    </xf>
    <xf numFmtId="43" fontId="8" fillId="0" borderId="0" xfId="0" applyNumberFormat="1" applyFont="1" applyBorder="1"/>
    <xf numFmtId="43" fontId="1" fillId="0" borderId="0" xfId="0" applyNumberFormat="1" applyFont="1" applyBorder="1"/>
    <xf numFmtId="0" fontId="1" fillId="0" borderId="0" xfId="0" applyFont="1" applyBorder="1"/>
    <xf numFmtId="0" fontId="12" fillId="0" borderId="0" xfId="0" applyNumberFormat="1" applyFont="1" applyBorder="1"/>
    <xf numFmtId="43" fontId="12" fillId="0" borderId="0" xfId="0" applyNumberFormat="1" applyFont="1" applyBorder="1"/>
    <xf numFmtId="0" fontId="12" fillId="0" borderId="0" xfId="0" applyFont="1" applyBorder="1"/>
    <xf numFmtId="0" fontId="0" fillId="0" borderId="0" xfId="0" applyBorder="1"/>
    <xf numFmtId="0" fontId="7" fillId="0" borderId="0" xfId="0" applyFont="1" applyFill="1" applyBorder="1" applyAlignment="1">
      <alignment horizontal="left" wrapText="1" indent="1"/>
    </xf>
    <xf numFmtId="0" fontId="7" fillId="0" borderId="1" xfId="0" applyFont="1" applyFill="1" applyBorder="1" applyAlignment="1">
      <alignment horizontal="left" indent="1"/>
    </xf>
    <xf numFmtId="43" fontId="5" fillId="2" borderId="1" xfId="0" applyNumberFormat="1" applyFont="1" applyFill="1" applyBorder="1" applyAlignment="1">
      <alignment horizontal="right" vertical="top" wrapText="1"/>
    </xf>
    <xf numFmtId="43" fontId="14" fillId="3" borderId="4" xfId="0" applyNumberFormat="1" applyFont="1" applyFill="1" applyBorder="1" applyAlignment="1">
      <alignment horizontal="right" wrapText="1"/>
    </xf>
    <xf numFmtId="43" fontId="14" fillId="3" borderId="1" xfId="0" applyNumberFormat="1" applyFont="1" applyFill="1" applyBorder="1" applyAlignment="1">
      <alignment horizontal="right" wrapText="1"/>
    </xf>
    <xf numFmtId="167" fontId="0" fillId="0" borderId="0" xfId="0" applyNumberFormat="1"/>
    <xf numFmtId="164" fontId="5" fillId="5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/>
    <xf numFmtId="0" fontId="7" fillId="0" borderId="0" xfId="0" applyFont="1" applyBorder="1" applyAlignment="1">
      <alignment horizontal="left" indent="1"/>
    </xf>
    <xf numFmtId="43" fontId="1" fillId="0" borderId="0" xfId="0" applyNumberFormat="1" applyFont="1" applyFill="1" applyBorder="1"/>
    <xf numFmtId="0" fontId="1" fillId="0" borderId="0" xfId="0" applyFont="1" applyFill="1" applyBorder="1"/>
    <xf numFmtId="2" fontId="4" fillId="0" borderId="0" xfId="3" applyNumberFormat="1" applyFont="1" applyFill="1" applyBorder="1" applyAlignment="1">
      <alignment vertical="top"/>
    </xf>
    <xf numFmtId="43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4" fillId="3" borderId="1" xfId="1" applyNumberFormat="1" applyFont="1" applyFill="1" applyBorder="1" applyAlignment="1">
      <alignment horizontal="center" vertical="top"/>
    </xf>
    <xf numFmtId="2" fontId="5" fillId="0" borderId="0" xfId="0" applyNumberFormat="1" applyFont="1" applyFill="1" applyBorder="1" applyAlignment="1">
      <alignment vertical="top"/>
    </xf>
    <xf numFmtId="43" fontId="9" fillId="0" borderId="0" xfId="0" applyNumberFormat="1" applyFont="1" applyBorder="1"/>
    <xf numFmtId="0" fontId="9" fillId="0" borderId="0" xfId="0" applyFont="1" applyBorder="1"/>
    <xf numFmtId="0" fontId="8" fillId="6" borderId="0" xfId="0" applyFont="1" applyFill="1" applyBorder="1"/>
    <xf numFmtId="0" fontId="6" fillId="0" borderId="1" xfId="0" applyFont="1" applyBorder="1"/>
    <xf numFmtId="0" fontId="4" fillId="6" borderId="0" xfId="0" applyFont="1" applyFill="1"/>
    <xf numFmtId="0" fontId="4" fillId="3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7" borderId="1" xfId="0" applyFont="1" applyFill="1" applyBorder="1" applyAlignment="1">
      <alignment horizontal="justify" wrapText="1"/>
    </xf>
    <xf numFmtId="0" fontId="5" fillId="8" borderId="5" xfId="0" applyFont="1" applyFill="1" applyBorder="1" applyAlignment="1">
      <alignment horizontal="center" vertical="center"/>
    </xf>
    <xf numFmtId="0" fontId="0" fillId="0" borderId="0" xfId="0" applyFill="1"/>
    <xf numFmtId="0" fontId="11" fillId="5" borderId="11" xfId="0" applyFont="1" applyFill="1" applyBorder="1" applyAlignment="1">
      <alignment horizontal="centerContinuous" vertical="justify" wrapText="1"/>
    </xf>
    <xf numFmtId="0" fontId="11" fillId="5" borderId="12" xfId="0" applyFont="1" applyFill="1" applyBorder="1" applyAlignment="1">
      <alignment horizontal="centerContinuous" vertical="justify" wrapText="1"/>
    </xf>
    <xf numFmtId="0" fontId="11" fillId="5" borderId="13" xfId="0" applyFont="1" applyFill="1" applyBorder="1" applyAlignment="1">
      <alignment horizontal="centerContinuous" vertical="justify" wrapText="1"/>
    </xf>
    <xf numFmtId="0" fontId="4" fillId="5" borderId="12" xfId="0" applyFont="1" applyFill="1" applyBorder="1" applyAlignment="1">
      <alignment horizontal="centerContinuous" vertical="justify"/>
    </xf>
    <xf numFmtId="0" fontId="4" fillId="5" borderId="13" xfId="0" applyFont="1" applyFill="1" applyBorder="1" applyAlignment="1">
      <alignment horizontal="centerContinuous" vertical="justify"/>
    </xf>
    <xf numFmtId="0" fontId="5" fillId="8" borderId="5" xfId="0" applyFont="1" applyFill="1" applyBorder="1" applyAlignment="1">
      <alignment horizontal="left" vertical="center"/>
    </xf>
    <xf numFmtId="0" fontId="26" fillId="0" borderId="0" xfId="2" applyFont="1"/>
    <xf numFmtId="43" fontId="15" fillId="0" borderId="0" xfId="2" applyNumberFormat="1" applyFont="1" applyAlignment="1">
      <alignment horizontal="right" vertical="top" wrapText="1"/>
    </xf>
    <xf numFmtId="0" fontId="8" fillId="6" borderId="0" xfId="2" applyFont="1" applyFill="1"/>
    <xf numFmtId="0" fontId="7" fillId="6" borderId="0" xfId="2" applyFont="1" applyFill="1"/>
    <xf numFmtId="43" fontId="15" fillId="6" borderId="0" xfId="2" applyNumberFormat="1" applyFont="1" applyFill="1" applyAlignment="1">
      <alignment horizontal="right" vertical="top" wrapText="1"/>
    </xf>
    <xf numFmtId="43" fontId="15" fillId="0" borderId="0" xfId="2" applyNumberFormat="1" applyFont="1" applyFill="1" applyAlignment="1">
      <alignment horizontal="right" vertical="top" wrapText="1"/>
    </xf>
    <xf numFmtId="0" fontId="5" fillId="3" borderId="1" xfId="2" applyNumberFormat="1" applyFont="1" applyFill="1" applyBorder="1" applyAlignment="1">
      <alignment horizontal="center" vertical="center"/>
    </xf>
    <xf numFmtId="0" fontId="8" fillId="3" borderId="1" xfId="2" applyNumberFormat="1" applyFont="1" applyFill="1" applyBorder="1" applyAlignment="1">
      <alignment vertical="center"/>
    </xf>
    <xf numFmtId="0" fontId="14" fillId="3" borderId="1" xfId="1" applyNumberFormat="1" applyFont="1" applyFill="1" applyBorder="1" applyAlignment="1">
      <alignment horizontal="center" vertical="center"/>
    </xf>
    <xf numFmtId="0" fontId="1" fillId="0" borderId="0" xfId="2" applyNumberFormat="1" applyFont="1" applyAlignment="1">
      <alignment vertical="center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vertical="center" wrapText="1"/>
    </xf>
    <xf numFmtId="43" fontId="15" fillId="3" borderId="1" xfId="2" applyNumberFormat="1" applyFont="1" applyFill="1" applyBorder="1" applyAlignment="1">
      <alignment horizontal="right" vertical="center" wrapText="1"/>
    </xf>
    <xf numFmtId="0" fontId="1" fillId="0" borderId="0" xfId="2" applyFont="1" applyAlignment="1">
      <alignment vertical="center"/>
    </xf>
    <xf numFmtId="0" fontId="27" fillId="0" borderId="1" xfId="2" applyFont="1" applyBorder="1" applyAlignment="1">
      <alignment vertical="center" wrapText="1"/>
    </xf>
    <xf numFmtId="43" fontId="28" fillId="0" borderId="1" xfId="2" applyNumberFormat="1" applyFont="1" applyBorder="1" applyAlignment="1">
      <alignment horizontal="right" vertical="center" wrapText="1"/>
    </xf>
    <xf numFmtId="0" fontId="26" fillId="0" borderId="0" xfId="2" applyFont="1" applyAlignment="1">
      <alignment vertical="center"/>
    </xf>
    <xf numFmtId="0" fontId="7" fillId="0" borderId="1" xfId="0" applyFont="1" applyFill="1" applyBorder="1" applyAlignment="1">
      <alignment horizontal="left" wrapText="1"/>
    </xf>
    <xf numFmtId="0" fontId="27" fillId="0" borderId="1" xfId="2" applyFont="1" applyBorder="1" applyAlignment="1">
      <alignment vertical="center"/>
    </xf>
    <xf numFmtId="43" fontId="15" fillId="0" borderId="1" xfId="2" applyNumberFormat="1" applyFont="1" applyBorder="1" applyAlignment="1">
      <alignment horizontal="right" vertical="center" wrapText="1"/>
    </xf>
    <xf numFmtId="0" fontId="29" fillId="0" borderId="0" xfId="2" applyFont="1" applyAlignment="1">
      <alignment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vertical="center" wrapText="1"/>
    </xf>
    <xf numFmtId="43" fontId="30" fillId="2" borderId="1" xfId="2" applyNumberFormat="1" applyFont="1" applyFill="1" applyBorder="1" applyAlignment="1">
      <alignment horizontal="right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43" fontId="30" fillId="0" borderId="4" xfId="2" applyNumberFormat="1" applyFont="1" applyBorder="1" applyAlignment="1">
      <alignment horizontal="right" vertical="center" wrapText="1"/>
    </xf>
    <xf numFmtId="43" fontId="30" fillId="0" borderId="1" xfId="2" applyNumberFormat="1" applyFont="1" applyBorder="1" applyAlignment="1">
      <alignment horizontal="right" vertical="center" wrapText="1"/>
    </xf>
    <xf numFmtId="0" fontId="8" fillId="9" borderId="1" xfId="2" applyFont="1" applyFill="1" applyBorder="1" applyAlignment="1">
      <alignment horizontal="center" vertical="center" wrapText="1"/>
    </xf>
    <xf numFmtId="0" fontId="8" fillId="9" borderId="1" xfId="2" applyFont="1" applyFill="1" applyBorder="1" applyAlignment="1">
      <alignment vertical="center" wrapText="1"/>
    </xf>
    <xf numFmtId="43" fontId="30" fillId="9" borderId="1" xfId="2" applyNumberFormat="1" applyFont="1" applyFill="1" applyBorder="1" applyAlignment="1">
      <alignment horizontal="right" vertical="center" wrapText="1"/>
    </xf>
    <xf numFmtId="0" fontId="7" fillId="0" borderId="0" xfId="2" applyFont="1"/>
    <xf numFmtId="0" fontId="26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43" fontId="28" fillId="0" borderId="0" xfId="2" applyNumberFormat="1" applyFont="1" applyBorder="1" applyAlignment="1">
      <alignment horizontal="right" vertical="center" wrapText="1"/>
    </xf>
    <xf numFmtId="43" fontId="9" fillId="0" borderId="0" xfId="0" applyNumberFormat="1" applyFont="1" applyFill="1" applyBorder="1"/>
    <xf numFmtId="0" fontId="9" fillId="0" borderId="0" xfId="0" applyFont="1" applyFill="1" applyBorder="1"/>
    <xf numFmtId="43" fontId="15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32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43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Fill="1" applyAlignment="1">
      <alignment vertical="center"/>
    </xf>
    <xf numFmtId="0" fontId="8" fillId="6" borderId="0" xfId="0" applyFont="1" applyFill="1" applyAlignment="1">
      <alignment horizontal="left" vertical="center"/>
    </xf>
    <xf numFmtId="0" fontId="5" fillId="6" borderId="0" xfId="0" applyFont="1" applyFill="1" applyAlignment="1">
      <alignment horizontal="center" vertical="center"/>
    </xf>
    <xf numFmtId="43" fontId="5" fillId="0" borderId="0" xfId="4" quotePrefix="1" applyNumberFormat="1" applyFont="1" applyFill="1" applyAlignment="1">
      <alignment horizontal="center" vertical="center" wrapText="1"/>
    </xf>
    <xf numFmtId="168" fontId="5" fillId="0" borderId="0" xfId="4" quotePrefix="1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5" fillId="0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43" fontId="0" fillId="0" borderId="1" xfId="0" applyNumberForma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left" vertical="center" wrapText="1"/>
    </xf>
    <xf numFmtId="43" fontId="0" fillId="3" borderId="1" xfId="4" applyNumberFormat="1" applyFont="1" applyFill="1" applyBorder="1" applyAlignment="1">
      <alignment horizontal="right" vertical="center" wrapText="1"/>
    </xf>
    <xf numFmtId="43" fontId="0" fillId="0" borderId="0" xfId="0" applyNumberFormat="1" applyFill="1" applyAlignment="1">
      <alignment horizontal="right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left" vertical="center" wrapText="1"/>
    </xf>
    <xf numFmtId="43" fontId="5" fillId="0" borderId="1" xfId="4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left" vertical="center"/>
    </xf>
    <xf numFmtId="165" fontId="6" fillId="0" borderId="1" xfId="4" applyNumberFormat="1" applyFont="1" applyFill="1" applyBorder="1" applyAlignment="1">
      <alignment horizontal="right" vertical="center" wrapText="1"/>
    </xf>
    <xf numFmtId="165" fontId="6" fillId="0" borderId="1" xfId="4" applyNumberFormat="1" applyFont="1" applyFill="1" applyBorder="1" applyAlignment="1">
      <alignment vertical="center"/>
    </xf>
    <xf numFmtId="165" fontId="0" fillId="0" borderId="0" xfId="0" applyNumberFormat="1" applyFill="1" applyAlignment="1">
      <alignment vertical="center"/>
    </xf>
    <xf numFmtId="43" fontId="6" fillId="0" borderId="0" xfId="0" applyNumberFormat="1" applyFont="1" applyFill="1" applyAlignment="1">
      <alignment horizontal="right" vertical="center" wrapText="1"/>
    </xf>
    <xf numFmtId="43" fontId="9" fillId="2" borderId="1" xfId="0" applyNumberFormat="1" applyFont="1" applyFill="1" applyBorder="1" applyAlignment="1">
      <alignment horizontal="left" vertical="center" wrapText="1"/>
    </xf>
    <xf numFmtId="43" fontId="9" fillId="2" borderId="1" xfId="4" applyNumberFormat="1" applyFont="1" applyFill="1" applyBorder="1" applyAlignment="1">
      <alignment horizontal="right" vertical="center" wrapText="1"/>
    </xf>
    <xf numFmtId="43" fontId="6" fillId="0" borderId="0" xfId="4" applyNumberFormat="1" applyFont="1" applyFill="1" applyBorder="1" applyAlignment="1">
      <alignment horizontal="right" vertical="center" wrapText="1"/>
    </xf>
    <xf numFmtId="43" fontId="13" fillId="0" borderId="0" xfId="4" applyNumberFormat="1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1" xfId="0" applyFont="1" applyFill="1" applyBorder="1" applyAlignment="1">
      <alignment vertical="top"/>
    </xf>
    <xf numFmtId="43" fontId="5" fillId="3" borderId="1" xfId="0" applyNumberFormat="1" applyFont="1" applyFill="1" applyBorder="1" applyAlignment="1">
      <alignment horizontal="right" vertical="top" wrapText="1"/>
    </xf>
    <xf numFmtId="43" fontId="6" fillId="0" borderId="0" xfId="4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top" wrapText="1"/>
    </xf>
    <xf numFmtId="9" fontId="5" fillId="2" borderId="1" xfId="3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3" fontId="5" fillId="3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4" fontId="5" fillId="10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3" fontId="5" fillId="0" borderId="0" xfId="4" applyNumberFormat="1" applyFont="1" applyFill="1" applyAlignment="1">
      <alignment horizontal="right" vertical="center" wrapText="1"/>
    </xf>
    <xf numFmtId="0" fontId="0" fillId="0" borderId="0" xfId="0" quotePrefix="1" applyFill="1" applyAlignment="1">
      <alignment vertical="center"/>
    </xf>
    <xf numFmtId="43" fontId="5" fillId="0" borderId="1" xfId="0" quotePrefix="1" applyNumberFormat="1" applyFont="1" applyFill="1" applyBorder="1" applyAlignment="1">
      <alignment horizontal="center" vertical="center" wrapText="1"/>
    </xf>
    <xf numFmtId="1" fontId="5" fillId="0" borderId="1" xfId="0" quotePrefix="1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13" fillId="0" borderId="1" xfId="4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3" fontId="9" fillId="0" borderId="0" xfId="4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/>
    </xf>
    <xf numFmtId="9" fontId="5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43" fontId="7" fillId="0" borderId="0" xfId="0" applyNumberFormat="1" applyFont="1" applyFill="1" applyAlignment="1">
      <alignment horizontal="left" vertical="center" wrapText="1"/>
    </xf>
    <xf numFmtId="10" fontId="5" fillId="2" borderId="1" xfId="3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3" fontId="8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left" vertical="center"/>
    </xf>
    <xf numFmtId="9" fontId="5" fillId="0" borderId="0" xfId="3" applyFont="1" applyFill="1" applyBorder="1" applyAlignment="1">
      <alignment vertical="center"/>
    </xf>
    <xf numFmtId="0" fontId="5" fillId="10" borderId="1" xfId="0" applyFont="1" applyFill="1" applyBorder="1" applyAlignment="1">
      <alignment horizontal="center" vertical="center" wrapText="1"/>
    </xf>
    <xf numFmtId="43" fontId="5" fillId="1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5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43" fontId="0" fillId="0" borderId="0" xfId="0" applyNumberForma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0" fontId="5" fillId="0" borderId="0" xfId="3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43" fontId="15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9" borderId="1" xfId="0" applyFont="1" applyFill="1" applyBorder="1" applyAlignment="1">
      <alignment horizontal="center" wrapText="1"/>
    </xf>
    <xf numFmtId="0" fontId="8" fillId="9" borderId="1" xfId="0" applyFont="1" applyFill="1" applyBorder="1" applyAlignment="1">
      <alignment wrapText="1"/>
    </xf>
    <xf numFmtId="43" fontId="15" fillId="9" borderId="1" xfId="0" applyNumberFormat="1" applyFont="1" applyFill="1" applyBorder="1" applyAlignment="1">
      <alignment horizontal="right" vertical="center" wrapText="1"/>
    </xf>
    <xf numFmtId="0" fontId="41" fillId="6" borderId="0" xfId="0" applyFont="1" applyFill="1"/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 indent="2"/>
    </xf>
    <xf numFmtId="0" fontId="1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left" wrapText="1" indent="2"/>
    </xf>
    <xf numFmtId="0" fontId="8" fillId="2" borderId="1" xfId="0" applyFont="1" applyFill="1" applyBorder="1" applyAlignment="1">
      <alignment horizontal="center" wrapText="1"/>
    </xf>
    <xf numFmtId="43" fontId="14" fillId="3" borderId="1" xfId="1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0" fillId="6" borderId="0" xfId="0" applyFill="1"/>
    <xf numFmtId="0" fontId="14" fillId="0" borderId="0" xfId="1" applyNumberFormat="1" applyFont="1" applyFill="1" applyBorder="1" applyAlignment="1">
      <alignment vertical="top" wrapText="1"/>
    </xf>
    <xf numFmtId="3" fontId="17" fillId="0" borderId="0" xfId="1" applyFont="1" applyAlignment="1">
      <alignment horizontal="left"/>
    </xf>
    <xf numFmtId="3" fontId="18" fillId="0" borderId="0" xfId="1" applyFont="1" applyAlignment="1">
      <alignment horizontal="center"/>
    </xf>
    <xf numFmtId="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7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43" fontId="15" fillId="0" borderId="0" xfId="0" applyNumberFormat="1" applyFont="1"/>
    <xf numFmtId="0" fontId="14" fillId="3" borderId="1" xfId="1" applyNumberFormat="1" applyFont="1" applyFill="1" applyBorder="1" applyAlignment="1">
      <alignment horizontal="center"/>
    </xf>
    <xf numFmtId="43" fontId="14" fillId="0" borderId="1" xfId="0" applyNumberFormat="1" applyFont="1" applyBorder="1"/>
    <xf numFmtId="164" fontId="14" fillId="3" borderId="2" xfId="3" applyNumberFormat="1" applyFont="1" applyFill="1" applyBorder="1"/>
    <xf numFmtId="43" fontId="14" fillId="0" borderId="1" xfId="0" applyNumberFormat="1" applyFont="1" applyBorder="1" applyAlignment="1">
      <alignment horizontal="right" vertical="center" wrapText="1"/>
    </xf>
    <xf numFmtId="43" fontId="15" fillId="0" borderId="1" xfId="0" applyNumberFormat="1" applyFont="1" applyBorder="1" applyAlignment="1">
      <alignment horizontal="right" vertical="center" wrapText="1"/>
    </xf>
    <xf numFmtId="0" fontId="0" fillId="0" borderId="1" xfId="0" applyFill="1" applyBorder="1" applyAlignment="1">
      <alignment vertical="center"/>
    </xf>
    <xf numFmtId="165" fontId="13" fillId="0" borderId="1" xfId="0" applyNumberFormat="1" applyFont="1" applyFill="1" applyBorder="1" applyAlignment="1">
      <alignment vertical="center"/>
    </xf>
    <xf numFmtId="0" fontId="8" fillId="3" borderId="1" xfId="0" applyNumberFormat="1" applyFont="1" applyFill="1" applyBorder="1"/>
    <xf numFmtId="0" fontId="8" fillId="2" borderId="1" xfId="0" applyFont="1" applyFill="1" applyBorder="1"/>
    <xf numFmtId="0" fontId="8" fillId="0" borderId="1" xfId="0" applyFont="1" applyBorder="1"/>
    <xf numFmtId="166" fontId="21" fillId="0" borderId="1" xfId="0" applyNumberFormat="1" applyFont="1" applyFill="1" applyBorder="1" applyAlignment="1">
      <alignment horizontal="right" vertical="center" wrapText="1"/>
    </xf>
    <xf numFmtId="166" fontId="21" fillId="0" borderId="22" xfId="0" applyNumberFormat="1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5" fillId="6" borderId="0" xfId="0" applyFont="1" applyFill="1"/>
    <xf numFmtId="0" fontId="8" fillId="6" borderId="0" xfId="0" applyFont="1" applyFill="1"/>
    <xf numFmtId="0" fontId="7" fillId="0" borderId="1" xfId="0" applyFont="1" applyBorder="1" applyAlignment="1">
      <alignment horizontal="left" vertical="top" wrapText="1" indent="1"/>
    </xf>
    <xf numFmtId="0" fontId="8" fillId="0" borderId="1" xfId="0" applyFont="1" applyBorder="1" applyAlignment="1">
      <alignment vertical="top" wrapText="1"/>
    </xf>
    <xf numFmtId="0" fontId="5" fillId="3" borderId="1" xfId="0" applyNumberFormat="1" applyFont="1" applyFill="1" applyBorder="1" applyAlignment="1">
      <alignment horizontal="center"/>
    </xf>
    <xf numFmtId="169" fontId="13" fillId="0" borderId="1" xfId="0" applyNumberFormat="1" applyFont="1" applyBorder="1" applyAlignment="1">
      <alignment horizontal="center"/>
    </xf>
    <xf numFmtId="169" fontId="13" fillId="0" borderId="1" xfId="0" applyNumberFormat="1" applyFont="1" applyBorder="1" applyAlignment="1">
      <alignment vertical="top" wrapText="1"/>
    </xf>
    <xf numFmtId="0" fontId="14" fillId="3" borderId="1" xfId="1" applyNumberFormat="1" applyFont="1" applyFill="1" applyBorder="1" applyAlignment="1">
      <alignment horizontal="center"/>
    </xf>
    <xf numFmtId="164" fontId="14" fillId="3" borderId="2" xfId="3" applyNumberFormat="1" applyFont="1" applyFill="1" applyBorder="1"/>
    <xf numFmtId="169" fontId="16" fillId="0" borderId="1" xfId="0" applyNumberFormat="1" applyFont="1" applyBorder="1" applyAlignment="1">
      <alignment horizontal="right" vertical="center" wrapText="1"/>
    </xf>
    <xf numFmtId="0" fontId="8" fillId="3" borderId="1" xfId="0" applyNumberFormat="1" applyFont="1" applyFill="1" applyBorder="1"/>
    <xf numFmtId="0" fontId="8" fillId="2" borderId="1" xfId="0" applyFont="1" applyFill="1" applyBorder="1"/>
    <xf numFmtId="0" fontId="8" fillId="0" borderId="2" xfId="0" applyFont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43" fontId="14" fillId="0" borderId="1" xfId="0" applyNumberFormat="1" applyFont="1" applyBorder="1" applyAlignment="1">
      <alignment horizontal="right" vertical="top" wrapText="1"/>
    </xf>
    <xf numFmtId="43" fontId="42" fillId="0" borderId="0" xfId="0" applyNumberFormat="1" applyFont="1"/>
    <xf numFmtId="0" fontId="4" fillId="0" borderId="0" xfId="0" applyFont="1" applyAlignment="1">
      <alignment vertical="center"/>
    </xf>
    <xf numFmtId="43" fontId="8" fillId="0" borderId="0" xfId="0" applyNumberFormat="1" applyFont="1" applyFill="1" applyBorder="1"/>
    <xf numFmtId="43" fontId="14" fillId="6" borderId="0" xfId="0" applyNumberFormat="1" applyFont="1" applyFill="1" applyBorder="1"/>
    <xf numFmtId="0" fontId="1" fillId="2" borderId="1" xfId="0" applyFont="1" applyFill="1" applyBorder="1" applyAlignment="1">
      <alignment horizontal="left" vertical="center" wrapText="1"/>
    </xf>
    <xf numFmtId="43" fontId="14" fillId="11" borderId="7" xfId="0" applyNumberFormat="1" applyFont="1" applyFill="1" applyBorder="1" applyAlignment="1"/>
    <xf numFmtId="43" fontId="14" fillId="11" borderId="6" xfId="0" applyNumberFormat="1" applyFont="1" applyFill="1" applyBorder="1" applyAlignment="1"/>
    <xf numFmtId="43" fontId="14" fillId="11" borderId="8" xfId="0" applyNumberFormat="1" applyFont="1" applyFill="1" applyBorder="1" applyAlignment="1"/>
    <xf numFmtId="43" fontId="14" fillId="11" borderId="6" xfId="0" applyNumberFormat="1" applyFont="1" applyFill="1" applyBorder="1"/>
    <xf numFmtId="43" fontId="14" fillId="11" borderId="8" xfId="0" applyNumberFormat="1" applyFont="1" applyFill="1" applyBorder="1"/>
    <xf numFmtId="0" fontId="1" fillId="0" borderId="1" xfId="0" applyFont="1" applyFill="1" applyBorder="1" applyAlignment="1">
      <alignment vertical="center"/>
    </xf>
    <xf numFmtId="0" fontId="43" fillId="0" borderId="0" xfId="0" applyFont="1" applyFill="1" applyAlignment="1">
      <alignment vertical="center" readingOrder="1"/>
    </xf>
    <xf numFmtId="43" fontId="13" fillId="0" borderId="0" xfId="4" applyNumberFormat="1" applyFont="1" applyFill="1" applyBorder="1" applyAlignment="1">
      <alignment horizontal="left" vertical="center" readingOrder="1"/>
    </xf>
    <xf numFmtId="0" fontId="44" fillId="0" borderId="0" xfId="0" applyFont="1"/>
    <xf numFmtId="0" fontId="0" fillId="0" borderId="0" xfId="0" applyProtection="1">
      <protection locked="0"/>
    </xf>
    <xf numFmtId="10" fontId="5" fillId="0" borderId="0" xfId="0" applyNumberFormat="1" applyFont="1" applyFill="1" applyAlignment="1">
      <alignment horizontal="right" vertical="center" wrapText="1"/>
    </xf>
    <xf numFmtId="170" fontId="0" fillId="0" borderId="0" xfId="0" applyNumberFormat="1" applyFill="1" applyAlignment="1">
      <alignment horizontal="right" vertical="center" wrapText="1"/>
    </xf>
    <xf numFmtId="170" fontId="8" fillId="0" borderId="0" xfId="0" applyNumberFormat="1" applyFont="1" applyFill="1" applyAlignment="1">
      <alignment horizontal="left" vertical="center" wrapText="1"/>
    </xf>
    <xf numFmtId="3" fontId="8" fillId="0" borderId="22" xfId="0" applyNumberFormat="1" applyFont="1" applyFill="1" applyBorder="1" applyAlignment="1">
      <alignment horizontal="center" vertical="top"/>
    </xf>
    <xf numFmtId="43" fontId="5" fillId="0" borderId="22" xfId="0" applyNumberFormat="1" applyFont="1" applyFill="1" applyBorder="1" applyAlignment="1">
      <alignment horizontal="right" vertical="top" wrapText="1"/>
    </xf>
    <xf numFmtId="3" fontId="8" fillId="0" borderId="22" xfId="0" applyNumberFormat="1" applyFont="1" applyFill="1" applyBorder="1" applyAlignment="1">
      <alignment vertical="top" wrapText="1"/>
    </xf>
    <xf numFmtId="171" fontId="4" fillId="5" borderId="1" xfId="0" applyNumberFormat="1" applyFont="1" applyFill="1" applyBorder="1" applyAlignment="1">
      <alignment horizontal="center"/>
    </xf>
    <xf numFmtId="43" fontId="16" fillId="0" borderId="1" xfId="0" applyNumberFormat="1" applyFont="1" applyFill="1" applyBorder="1" applyAlignment="1">
      <alignment horizontal="right" wrapText="1"/>
    </xf>
    <xf numFmtId="43" fontId="14" fillId="0" borderId="1" xfId="0" applyNumberFormat="1" applyFont="1" applyFill="1" applyBorder="1" applyAlignment="1">
      <alignment horizontal="right" vertical="center" wrapText="1"/>
    </xf>
    <xf numFmtId="43" fontId="14" fillId="1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wrapText="1"/>
    </xf>
    <xf numFmtId="4" fontId="4" fillId="7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5" fillId="2" borderId="1" xfId="3" applyNumberFormat="1" applyFont="1" applyFill="1" applyBorder="1" applyAlignment="1">
      <alignment horizontal="right" vertical="center" wrapText="1"/>
    </xf>
    <xf numFmtId="0" fontId="5" fillId="3" borderId="22" xfId="0" applyNumberFormat="1" applyFont="1" applyFill="1" applyBorder="1" applyAlignment="1">
      <alignment horizontal="center" vertical="top"/>
    </xf>
    <xf numFmtId="0" fontId="8" fillId="3" borderId="22" xfId="0" applyNumberFormat="1" applyFont="1" applyFill="1" applyBorder="1" applyAlignment="1">
      <alignment vertical="top"/>
    </xf>
    <xf numFmtId="0" fontId="14" fillId="3" borderId="22" xfId="1" applyNumberFormat="1" applyFont="1" applyFill="1" applyBorder="1" applyAlignment="1">
      <alignment horizontal="center" vertical="top"/>
    </xf>
    <xf numFmtId="3" fontId="7" fillId="0" borderId="22" xfId="0" applyNumberFormat="1" applyFont="1" applyFill="1" applyBorder="1" applyAlignment="1">
      <alignment horizontal="center" vertical="top"/>
    </xf>
    <xf numFmtId="3" fontId="7" fillId="0" borderId="22" xfId="0" applyNumberFormat="1" applyFont="1" applyFill="1" applyBorder="1" applyAlignment="1">
      <alignment vertical="top" wrapText="1"/>
    </xf>
    <xf numFmtId="43" fontId="1" fillId="0" borderId="22" xfId="0" applyNumberFormat="1" applyFont="1" applyFill="1" applyBorder="1" applyAlignment="1">
      <alignment horizontal="right" vertical="top" wrapText="1"/>
    </xf>
    <xf numFmtId="3" fontId="6" fillId="0" borderId="22" xfId="0" applyNumberFormat="1" applyFont="1" applyFill="1" applyBorder="1" applyAlignment="1">
      <alignment horizontal="left" vertical="top" wrapText="1" indent="1"/>
    </xf>
    <xf numFmtId="3" fontId="8" fillId="2" borderId="22" xfId="0" applyNumberFormat="1" applyFont="1" applyFill="1" applyBorder="1" applyAlignment="1">
      <alignment horizontal="center" vertical="top"/>
    </xf>
    <xf numFmtId="3" fontId="8" fillId="2" borderId="22" xfId="0" applyNumberFormat="1" applyFont="1" applyFill="1" applyBorder="1" applyAlignment="1">
      <alignment vertical="top" wrapText="1"/>
    </xf>
    <xf numFmtId="43" fontId="5" fillId="2" borderId="22" xfId="0" applyNumberFormat="1" applyFont="1" applyFill="1" applyBorder="1" applyAlignment="1">
      <alignment horizontal="right" vertical="top" wrapText="1"/>
    </xf>
    <xf numFmtId="43" fontId="8" fillId="0" borderId="22" xfId="0" applyNumberFormat="1" applyFont="1" applyFill="1" applyBorder="1" applyAlignment="1">
      <alignment horizontal="right" vertical="top" wrapText="1"/>
    </xf>
    <xf numFmtId="3" fontId="6" fillId="0" borderId="22" xfId="0" applyNumberFormat="1" applyFont="1" applyFill="1" applyBorder="1" applyAlignment="1">
      <alignment vertical="top" wrapText="1"/>
    </xf>
    <xf numFmtId="3" fontId="1" fillId="0" borderId="22" xfId="0" applyNumberFormat="1" applyFont="1" applyFill="1" applyBorder="1" applyAlignment="1">
      <alignment vertical="top" wrapText="1"/>
    </xf>
    <xf numFmtId="43" fontId="8" fillId="2" borderId="22" xfId="0" applyNumberFormat="1" applyFont="1" applyFill="1" applyBorder="1" applyAlignment="1">
      <alignment horizontal="right" vertical="top" wrapText="1"/>
    </xf>
    <xf numFmtId="3" fontId="22" fillId="2" borderId="22" xfId="0" applyNumberFormat="1" applyFont="1" applyFill="1" applyBorder="1" applyAlignment="1">
      <alignment horizontal="center" vertical="top"/>
    </xf>
    <xf numFmtId="3" fontId="22" fillId="2" borderId="22" xfId="0" applyNumberFormat="1" applyFont="1" applyFill="1" applyBorder="1" applyAlignment="1">
      <alignment vertical="top" wrapText="1"/>
    </xf>
    <xf numFmtId="3" fontId="8" fillId="7" borderId="22" xfId="0" applyNumberFormat="1" applyFont="1" applyFill="1" applyBorder="1" applyAlignment="1">
      <alignment horizontal="center" vertical="top"/>
    </xf>
    <xf numFmtId="3" fontId="22" fillId="7" borderId="22" xfId="0" applyNumberFormat="1" applyFont="1" applyFill="1" applyBorder="1" applyAlignment="1">
      <alignment vertical="top" wrapText="1"/>
    </xf>
    <xf numFmtId="43" fontId="5" fillId="7" borderId="22" xfId="0" applyNumberFormat="1" applyFont="1" applyFill="1" applyBorder="1" applyAlignment="1">
      <alignment horizontal="right" vertical="top" wrapText="1"/>
    </xf>
    <xf numFmtId="3" fontId="22" fillId="0" borderId="22" xfId="0" applyNumberFormat="1" applyFont="1" applyFill="1" applyBorder="1" applyAlignment="1">
      <alignment vertical="top" wrapText="1"/>
    </xf>
    <xf numFmtId="0" fontId="5" fillId="5" borderId="8" xfId="0" applyFont="1" applyFill="1" applyBorder="1" applyAlignment="1">
      <alignment horizontal="center" vertical="center"/>
    </xf>
    <xf numFmtId="43" fontId="14" fillId="0" borderId="1" xfId="0" applyNumberFormat="1" applyFont="1" applyBorder="1" applyAlignment="1">
      <alignment horizontal="center" vertical="center" wrapText="1"/>
    </xf>
    <xf numFmtId="10" fontId="14" fillId="0" borderId="1" xfId="3" applyNumberFormat="1" applyFont="1" applyBorder="1" applyAlignment="1">
      <alignment horizontal="center" vertical="center" wrapText="1"/>
    </xf>
    <xf numFmtId="0" fontId="5" fillId="6" borderId="7" xfId="0" applyFont="1" applyFill="1" applyBorder="1" applyAlignment="1">
      <alignment horizontal="left" vertical="center"/>
    </xf>
    <xf numFmtId="0" fontId="7" fillId="13" borderId="6" xfId="0" applyFont="1" applyFill="1" applyBorder="1" applyAlignment="1">
      <alignment horizontal="left" vertical="center" indent="1"/>
    </xf>
    <xf numFmtId="43" fontId="15" fillId="6" borderId="6" xfId="0" applyNumberFormat="1" applyFont="1" applyFill="1" applyBorder="1" applyAlignment="1">
      <alignment horizontal="right" vertical="center" wrapText="1"/>
    </xf>
    <xf numFmtId="0" fontId="1" fillId="6" borderId="8" xfId="0" applyFont="1" applyFill="1" applyBorder="1"/>
    <xf numFmtId="43" fontId="5" fillId="6" borderId="22" xfId="0" applyNumberFormat="1" applyFont="1" applyFill="1" applyBorder="1" applyAlignment="1">
      <alignment horizontal="left" vertical="center" wrapText="1"/>
    </xf>
    <xf numFmtId="4" fontId="5" fillId="5" borderId="22" xfId="0" applyNumberFormat="1" applyFont="1" applyFill="1" applyBorder="1" applyAlignment="1">
      <alignment vertical="top"/>
    </xf>
    <xf numFmtId="0" fontId="5" fillId="3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10" fontId="1" fillId="2" borderId="22" xfId="0" applyNumberFormat="1" applyFont="1" applyFill="1" applyBorder="1" applyAlignment="1">
      <alignment horizontal="right" vertical="center" wrapText="1"/>
    </xf>
    <xf numFmtId="10" fontId="1" fillId="2" borderId="4" xfId="0" applyNumberFormat="1" applyFont="1" applyFill="1" applyBorder="1" applyAlignment="1">
      <alignment vertical="center" wrapText="1"/>
    </xf>
    <xf numFmtId="10" fontId="1" fillId="2" borderId="22" xfId="0" applyNumberFormat="1" applyFont="1" applyFill="1" applyBorder="1" applyAlignment="1">
      <alignment vertical="center" wrapText="1"/>
    </xf>
    <xf numFmtId="10" fontId="1" fillId="7" borderId="22" xfId="0" applyNumberFormat="1" applyFont="1" applyFill="1" applyBorder="1" applyAlignment="1">
      <alignment horizontal="right" vertical="center" wrapText="1"/>
    </xf>
    <xf numFmtId="10" fontId="1" fillId="7" borderId="22" xfId="0" applyNumberFormat="1" applyFont="1" applyFill="1" applyBorder="1" applyAlignment="1">
      <alignment horizontal="justify" vertical="center" wrapText="1"/>
    </xf>
    <xf numFmtId="10" fontId="5" fillId="0" borderId="22" xfId="0" applyNumberFormat="1" applyFont="1" applyFill="1" applyBorder="1" applyAlignment="1">
      <alignment horizontal="center" vertical="center"/>
    </xf>
    <xf numFmtId="43" fontId="14" fillId="6" borderId="10" xfId="0" applyNumberFormat="1" applyFont="1" applyFill="1" applyBorder="1"/>
    <xf numFmtId="43" fontId="5" fillId="14" borderId="22" xfId="0" applyNumberFormat="1" applyFont="1" applyFill="1" applyBorder="1" applyAlignment="1">
      <alignment horizontal="center" vertical="center" wrapText="1"/>
    </xf>
    <xf numFmtId="43" fontId="8" fillId="5" borderId="22" xfId="0" applyNumberFormat="1" applyFont="1" applyFill="1" applyBorder="1" applyAlignment="1">
      <alignment horizontal="left"/>
    </xf>
    <xf numFmtId="0" fontId="5" fillId="2" borderId="22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/>
    </xf>
    <xf numFmtId="0" fontId="5" fillId="3" borderId="22" xfId="0" applyNumberFormat="1" applyFont="1" applyFill="1" applyBorder="1" applyAlignment="1">
      <alignment horizontal="center"/>
    </xf>
    <xf numFmtId="0" fontId="14" fillId="3" borderId="22" xfId="1" applyNumberFormat="1" applyFont="1" applyFill="1" applyBorder="1" applyAlignment="1">
      <alignment horizontal="center"/>
    </xf>
    <xf numFmtId="43" fontId="15" fillId="0" borderId="0" xfId="0" applyNumberFormat="1" applyFont="1" applyBorder="1" applyAlignment="1">
      <alignment horizontal="right" vertical="center" wrapText="1"/>
    </xf>
    <xf numFmtId="0" fontId="8" fillId="3" borderId="22" xfId="0" applyNumberFormat="1" applyFont="1" applyFill="1" applyBorder="1"/>
    <xf numFmtId="0" fontId="5" fillId="3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7" fillId="0" borderId="22" xfId="0" applyNumberFormat="1" applyFont="1" applyBorder="1" applyAlignment="1">
      <alignment vertical="center"/>
    </xf>
    <xf numFmtId="43" fontId="23" fillId="2" borderId="22" xfId="0" applyNumberFormat="1" applyFont="1" applyFill="1" applyBorder="1" applyAlignment="1">
      <alignment horizontal="right" vertical="center" wrapText="1"/>
    </xf>
    <xf numFmtId="43" fontId="23" fillId="3" borderId="22" xfId="0" applyNumberFormat="1" applyFont="1" applyFill="1" applyBorder="1" applyAlignment="1">
      <alignment horizontal="right" vertical="center" wrapText="1"/>
    </xf>
    <xf numFmtId="43" fontId="8" fillId="5" borderId="7" xfId="0" applyNumberFormat="1" applyFont="1" applyFill="1" applyBorder="1" applyAlignment="1">
      <alignment horizontal="left"/>
    </xf>
    <xf numFmtId="43" fontId="5" fillId="14" borderId="22" xfId="0" applyNumberFormat="1" applyFont="1" applyFill="1" applyBorder="1" applyAlignment="1">
      <alignment horizontal="left" vertical="center" wrapText="1"/>
    </xf>
    <xf numFmtId="43" fontId="23" fillId="14" borderId="22" xfId="0" applyNumberFormat="1" applyFont="1" applyFill="1" applyBorder="1" applyAlignment="1">
      <alignment horizontal="right" vertical="center" wrapText="1"/>
    </xf>
    <xf numFmtId="0" fontId="5" fillId="2" borderId="22" xfId="0" applyFont="1" applyFill="1" applyBorder="1" applyAlignment="1">
      <alignment horizontal="center" vertical="center"/>
    </xf>
    <xf numFmtId="43" fontId="45" fillId="0" borderId="22" xfId="0" applyNumberFormat="1" applyFont="1" applyBorder="1" applyAlignment="1">
      <alignment horizontal="right" vertical="center" wrapText="1"/>
    </xf>
    <xf numFmtId="0" fontId="5" fillId="3" borderId="22" xfId="0" applyFont="1" applyFill="1" applyBorder="1" applyAlignment="1">
      <alignment horizontal="left" vertical="center" wrapText="1"/>
    </xf>
    <xf numFmtId="3" fontId="10" fillId="0" borderId="0" xfId="1" applyFont="1" applyAlignment="1">
      <alignment horizontal="left" wrapText="1"/>
    </xf>
    <xf numFmtId="43" fontId="14" fillId="5" borderId="7" xfId="0" applyNumberFormat="1" applyFont="1" applyFill="1" applyBorder="1" applyAlignment="1">
      <alignment horizontal="center"/>
    </xf>
    <xf numFmtId="43" fontId="14" fillId="5" borderId="6" xfId="0" applyNumberFormat="1" applyFont="1" applyFill="1" applyBorder="1" applyAlignment="1">
      <alignment horizontal="center"/>
    </xf>
    <xf numFmtId="43" fontId="14" fillId="5" borderId="8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10" borderId="7" xfId="0" applyFont="1" applyFill="1" applyBorder="1" applyAlignment="1">
      <alignment vertical="center"/>
    </xf>
    <xf numFmtId="0" fontId="5" fillId="10" borderId="6" xfId="0" applyFont="1" applyFill="1" applyBorder="1" applyAlignment="1">
      <alignment vertical="center"/>
    </xf>
    <xf numFmtId="0" fontId="5" fillId="10" borderId="8" xfId="0" applyFont="1" applyFill="1" applyBorder="1" applyAlignment="1">
      <alignment vertical="center"/>
    </xf>
    <xf numFmtId="0" fontId="33" fillId="5" borderId="11" xfId="0" applyFont="1" applyFill="1" applyBorder="1" applyAlignment="1">
      <alignment horizontal="left" vertical="center" wrapText="1"/>
    </xf>
    <xf numFmtId="0" fontId="33" fillId="5" borderId="12" xfId="0" applyFont="1" applyFill="1" applyBorder="1" applyAlignment="1">
      <alignment horizontal="left" vertical="center" wrapText="1"/>
    </xf>
    <xf numFmtId="0" fontId="33" fillId="5" borderId="13" xfId="0" applyFont="1" applyFill="1" applyBorder="1" applyAlignment="1">
      <alignment horizontal="left" vertical="center" wrapText="1"/>
    </xf>
    <xf numFmtId="0" fontId="8" fillId="5" borderId="14" xfId="0" applyNumberFormat="1" applyFont="1" applyFill="1" applyBorder="1" applyAlignment="1">
      <alignment horizontal="left" vertical="top" wrapText="1"/>
    </xf>
    <xf numFmtId="0" fontId="8" fillId="5" borderId="15" xfId="0" applyNumberFormat="1" applyFont="1" applyFill="1" applyBorder="1" applyAlignment="1">
      <alignment horizontal="left" vertical="top" wrapText="1"/>
    </xf>
    <xf numFmtId="0" fontId="8" fillId="5" borderId="16" xfId="0" applyNumberFormat="1" applyFont="1" applyFill="1" applyBorder="1" applyAlignment="1">
      <alignment horizontal="left" vertical="top" wrapText="1"/>
    </xf>
    <xf numFmtId="0" fontId="8" fillId="5" borderId="19" xfId="0" applyNumberFormat="1" applyFont="1" applyFill="1" applyBorder="1" applyAlignment="1">
      <alignment horizontal="left" vertical="top" wrapText="1"/>
    </xf>
    <xf numFmtId="0" fontId="8" fillId="5" borderId="20" xfId="0" applyNumberFormat="1" applyFont="1" applyFill="1" applyBorder="1" applyAlignment="1">
      <alignment horizontal="left" vertical="top" wrapText="1"/>
    </xf>
    <xf numFmtId="0" fontId="8" fillId="5" borderId="21" xfId="0" applyNumberFormat="1" applyFont="1" applyFill="1" applyBorder="1" applyAlignment="1">
      <alignment horizontal="left" vertical="top" wrapText="1"/>
    </xf>
    <xf numFmtId="0" fontId="11" fillId="5" borderId="11" xfId="2" applyFont="1" applyFill="1" applyBorder="1" applyAlignment="1">
      <alignment vertical="center" wrapText="1"/>
    </xf>
    <xf numFmtId="0" fontId="11" fillId="5" borderId="12" xfId="2" applyFont="1" applyFill="1" applyBorder="1" applyAlignment="1">
      <alignment vertical="center" wrapText="1"/>
    </xf>
    <xf numFmtId="0" fontId="11" fillId="5" borderId="13" xfId="2" applyFont="1" applyFill="1" applyBorder="1" applyAlignment="1">
      <alignment vertical="center" wrapText="1"/>
    </xf>
    <xf numFmtId="0" fontId="11" fillId="5" borderId="7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4" fillId="10" borderId="14" xfId="1" applyNumberFormat="1" applyFont="1" applyFill="1" applyBorder="1" applyAlignment="1">
      <alignment vertical="center" wrapText="1"/>
    </xf>
    <xf numFmtId="0" fontId="14" fillId="10" borderId="15" xfId="1" applyNumberFormat="1" applyFont="1" applyFill="1" applyBorder="1" applyAlignment="1">
      <alignment vertical="center" wrapText="1"/>
    </xf>
    <xf numFmtId="0" fontId="14" fillId="10" borderId="16" xfId="1" applyNumberFormat="1" applyFont="1" applyFill="1" applyBorder="1" applyAlignment="1">
      <alignment vertical="center" wrapText="1"/>
    </xf>
    <xf numFmtId="0" fontId="14" fillId="10" borderId="17" xfId="1" applyNumberFormat="1" applyFont="1" applyFill="1" applyBorder="1" applyAlignment="1">
      <alignment vertical="center" wrapText="1"/>
    </xf>
    <xf numFmtId="0" fontId="14" fillId="10" borderId="0" xfId="1" applyNumberFormat="1" applyFont="1" applyFill="1" applyBorder="1" applyAlignment="1">
      <alignment vertical="center" wrapText="1"/>
    </xf>
    <xf numFmtId="0" fontId="14" fillId="10" borderId="18" xfId="1" applyNumberFormat="1" applyFont="1" applyFill="1" applyBorder="1" applyAlignment="1">
      <alignment vertical="center" wrapText="1"/>
    </xf>
    <xf numFmtId="0" fontId="14" fillId="10" borderId="19" xfId="1" applyNumberFormat="1" applyFont="1" applyFill="1" applyBorder="1" applyAlignment="1">
      <alignment vertical="center" wrapText="1"/>
    </xf>
    <xf numFmtId="0" fontId="14" fillId="10" borderId="20" xfId="1" applyNumberFormat="1" applyFont="1" applyFill="1" applyBorder="1" applyAlignment="1">
      <alignment vertical="center" wrapText="1"/>
    </xf>
    <xf numFmtId="0" fontId="14" fillId="10" borderId="21" xfId="1" applyNumberFormat="1" applyFont="1" applyFill="1" applyBorder="1" applyAlignment="1">
      <alignment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</cellXfs>
  <cellStyles count="6">
    <cellStyle name="Dziesiętny" xfId="4" builtinId="3"/>
    <cellStyle name="Dziesiętny 2" xfId="5"/>
    <cellStyle name="Normalny" xfId="0" builtinId="0"/>
    <cellStyle name="Normalny_Wzór projekcji - po poprawkach" xfId="1"/>
    <cellStyle name="Normalny_Zeszyt2" xfId="2"/>
    <cellStyle name="Procentowy" xfId="3" builtinId="5"/>
  </cellStyles>
  <dxfs count="0"/>
  <tableStyles count="0" defaultTableStyle="TableStyleMedium9" defaultPivotStyle="PivotStyleLight16"/>
  <colors>
    <mruColors>
      <color rgb="FFFFFF99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A\dokumenty\Zlecenia\600-699\676%20-%20WIP%20Poznan,%2020%20firm\I%20faza\2%20etap\wyceny\Warta%20-%20Tourist\676,%20Warta-Tourist,%20wycena,%20000530,%20W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ysia\c_marysi\ACTIVITY-BASED%20COSTING\Produkcja-Excel\Asortymenty%20tkalni-Maszynochlonnosc&amp;amortyzacj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po.dolnyslask.pl/user/wj/private/SPME/update/robocze/Waldek/Cieplowody/Cieplowody_NPV_0507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yt4\c\EXCEL\X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ysia\c_marysi\ACTIVITY-BASED%20COSTING\Produkcja-Excel\5x_1-9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t\d\SST\PRACE\Janikowo.SodaConsult\soda%20ci&#281;&#380;ka.IX96\soda%20ci&#281;&#380;ka%20II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  <sheetName val="scenario z projektem"/>
      <sheetName val="scenario bez projektu"/>
      <sheetName val="bazowy-ceny_stale"/>
      <sheetName val="inwestycje-ceny_stale"/>
      <sheetName val="Zestawienie_wycen"/>
      <sheetName val="Skład__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Jaroszow1"/>
      <sheetName val="Loan Schedule USD"/>
      <sheetName val="Loan_Schedule_USD"/>
    </sheetNames>
    <sheetDataSet>
      <sheetData sheetId="0" refreshError="1"/>
      <sheetData sheetId="1" refreshError="1"/>
      <sheetData sheetId="2">
        <row r="5">
          <cell r="B5">
            <v>7.2499999999999995E-2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osno -&gt; grupę, amortyzację"/>
      <sheetName val="krosno __ grupę_ amortyzację"/>
      <sheetName val="krosno_-&gt;_grupę,_amortyzację"/>
    </sheetNames>
    <sheetDataSet>
      <sheetData sheetId="0">
        <row r="2">
          <cell r="J2">
            <v>1.1000000000000001</v>
          </cell>
          <cell r="M2">
            <v>0</v>
          </cell>
        </row>
        <row r="3">
          <cell r="J3">
            <v>1.1000000000000001</v>
          </cell>
          <cell r="M3">
            <v>0</v>
          </cell>
        </row>
        <row r="4">
          <cell r="J4">
            <v>1.1000000000000001</v>
          </cell>
          <cell r="M4">
            <v>0</v>
          </cell>
        </row>
        <row r="5">
          <cell r="J5">
            <v>1.1000000000000001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5175.3599999999997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1241.3399999999999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1241.3399999999999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  <sheetData sheetId="1">
        <row r="2">
          <cell r="J2">
            <v>1.1000000000000001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B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1NOWE"/>
    </sheetNames>
    <sheetDataSet>
      <sheetData sheetId="0" refreshError="1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 xml:space="preserve"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205.71428571428569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 xml:space="preserve"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 xml:space="preserve"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  <sheetName val="Loan_Schedule_USD"/>
      <sheetName val="Loan_Schedule_PLN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37831.599999999999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606.65000000000009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578040.57999999996</v>
          </cell>
          <cell r="G10">
            <v>10639.66</v>
          </cell>
          <cell r="H10">
            <v>567400.91999999993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570.94000000000005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136607.45000000001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4525.1399999999994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8332.0499999999993</v>
          </cell>
          <cell r="G29">
            <v>0</v>
          </cell>
          <cell r="H29">
            <v>8332.0499999999993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69721.850000000006</v>
          </cell>
          <cell r="G30">
            <v>0</v>
          </cell>
          <cell r="H30">
            <v>69721.850000000006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309.60000000000002</v>
          </cell>
          <cell r="G35">
            <v>0</v>
          </cell>
          <cell r="H35">
            <v>309.60000000000002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73722.350000000006</v>
          </cell>
          <cell r="G49">
            <v>0</v>
          </cell>
          <cell r="H49">
            <v>73722.350000000006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66.599999999999994</v>
          </cell>
          <cell r="G54">
            <v>0</v>
          </cell>
          <cell r="H54">
            <v>66.599999999999994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2051.5300000000002</v>
          </cell>
          <cell r="G60">
            <v>0</v>
          </cell>
          <cell r="H60">
            <v>2051.5300000000002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5038.4799999999996</v>
          </cell>
          <cell r="G77">
            <v>0</v>
          </cell>
          <cell r="H77">
            <v>5038.4799999999996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592.44000000000005</v>
          </cell>
          <cell r="G84">
            <v>0</v>
          </cell>
          <cell r="H84">
            <v>592.44000000000005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1152.5999999999999</v>
          </cell>
          <cell r="G88">
            <v>0</v>
          </cell>
          <cell r="H88">
            <v>1152.5999999999999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559.58000000000004</v>
          </cell>
          <cell r="G93">
            <v>0</v>
          </cell>
          <cell r="H93">
            <v>559.58000000000004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41693.089999999997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-4436.2800000000061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634036.67000000004</v>
          </cell>
          <cell r="G106">
            <v>0</v>
          </cell>
          <cell r="H106">
            <v>634036.67000000004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9807.7000000000007</v>
          </cell>
          <cell r="G138">
            <v>0</v>
          </cell>
          <cell r="H138">
            <v>9807.7000000000007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34663.589999999997</v>
          </cell>
          <cell r="G148">
            <v>0</v>
          </cell>
          <cell r="H148">
            <v>34663.589999999997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628.45000000000005</v>
          </cell>
          <cell r="H161">
            <v>74582.240000000005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1049.6099999999999</v>
          </cell>
          <cell r="G163">
            <v>0</v>
          </cell>
          <cell r="H163">
            <v>1049.6099999999999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2181.1999999999998</v>
          </cell>
          <cell r="G168">
            <v>0</v>
          </cell>
          <cell r="H168">
            <v>2181.1999999999998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95812.479999999996</v>
          </cell>
          <cell r="G194">
            <v>0</v>
          </cell>
          <cell r="H194">
            <v>95812.479999999996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67996.210000000006</v>
          </cell>
          <cell r="G228">
            <v>0</v>
          </cell>
          <cell r="H228">
            <v>-67996.210000000006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18108.349999999999</v>
          </cell>
          <cell r="G237">
            <v>0</v>
          </cell>
          <cell r="H237">
            <v>18108.349999999999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10177.040000000001</v>
          </cell>
          <cell r="G243">
            <v>0</v>
          </cell>
          <cell r="H243">
            <v>10177.040000000001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4789.3500000000004</v>
          </cell>
          <cell r="G244">
            <v>0</v>
          </cell>
          <cell r="H244">
            <v>4789.3500000000004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ożenia"/>
      <sheetName val="koszty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7.bin"/><Relationship Id="rId3" Type="http://schemas.openxmlformats.org/officeDocument/2006/relationships/printerSettings" Target="../printerSettings/printerSettings72.bin"/><Relationship Id="rId7" Type="http://schemas.openxmlformats.org/officeDocument/2006/relationships/printerSettings" Target="../printerSettings/printerSettings76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6" Type="http://schemas.openxmlformats.org/officeDocument/2006/relationships/printerSettings" Target="../printerSettings/printerSettings75.bin"/><Relationship Id="rId5" Type="http://schemas.openxmlformats.org/officeDocument/2006/relationships/printerSettings" Target="../printerSettings/printerSettings74.bin"/><Relationship Id="rId4" Type="http://schemas.openxmlformats.org/officeDocument/2006/relationships/printerSettings" Target="../printerSettings/printerSettings73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3.bin"/><Relationship Id="rId3" Type="http://schemas.openxmlformats.org/officeDocument/2006/relationships/printerSettings" Target="../printerSettings/printerSettings88.bin"/><Relationship Id="rId7" Type="http://schemas.openxmlformats.org/officeDocument/2006/relationships/printerSettings" Target="../printerSettings/printerSettings92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6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1.bin"/><Relationship Id="rId3" Type="http://schemas.openxmlformats.org/officeDocument/2006/relationships/printerSettings" Target="../printerSettings/printerSettings96.bin"/><Relationship Id="rId7" Type="http://schemas.openxmlformats.org/officeDocument/2006/relationships/printerSettings" Target="../printerSettings/printerSettings100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Relationship Id="rId6" Type="http://schemas.openxmlformats.org/officeDocument/2006/relationships/printerSettings" Target="../printerSettings/printerSettings99.bin"/><Relationship Id="rId5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97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9.bin"/><Relationship Id="rId3" Type="http://schemas.openxmlformats.org/officeDocument/2006/relationships/printerSettings" Target="../printerSettings/printerSettings104.bin"/><Relationship Id="rId7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3.bin"/><Relationship Id="rId1" Type="http://schemas.openxmlformats.org/officeDocument/2006/relationships/printerSettings" Target="../printerSettings/printerSettings102.bin"/><Relationship Id="rId6" Type="http://schemas.openxmlformats.org/officeDocument/2006/relationships/printerSettings" Target="../printerSettings/printerSettings107.bin"/><Relationship Id="rId5" Type="http://schemas.openxmlformats.org/officeDocument/2006/relationships/printerSettings" Target="../printerSettings/printerSettings106.bin"/><Relationship Id="rId4" Type="http://schemas.openxmlformats.org/officeDocument/2006/relationships/printerSettings" Target="../printerSettings/printerSettings105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7.bin"/><Relationship Id="rId3" Type="http://schemas.openxmlformats.org/officeDocument/2006/relationships/printerSettings" Target="../printerSettings/printerSettings112.bin"/><Relationship Id="rId7" Type="http://schemas.openxmlformats.org/officeDocument/2006/relationships/printerSettings" Target="../printerSettings/printerSettings116.bin"/><Relationship Id="rId2" Type="http://schemas.openxmlformats.org/officeDocument/2006/relationships/printerSettings" Target="../printerSettings/printerSettings111.bin"/><Relationship Id="rId1" Type="http://schemas.openxmlformats.org/officeDocument/2006/relationships/printerSettings" Target="../printerSettings/printerSettings110.bin"/><Relationship Id="rId6" Type="http://schemas.openxmlformats.org/officeDocument/2006/relationships/printerSettings" Target="../printerSettings/printerSettings115.bin"/><Relationship Id="rId5" Type="http://schemas.openxmlformats.org/officeDocument/2006/relationships/printerSettings" Target="../printerSettings/printerSettings114.bin"/><Relationship Id="rId4" Type="http://schemas.openxmlformats.org/officeDocument/2006/relationships/printerSettings" Target="../printerSettings/printerSettings1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10" Type="http://schemas.openxmlformats.org/officeDocument/2006/relationships/comments" Target="../comments1.xml"/><Relationship Id="rId4" Type="http://schemas.openxmlformats.org/officeDocument/2006/relationships/printerSettings" Target="../printerSettings/printerSettings20.bin"/><Relationship Id="rId9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9.bin"/><Relationship Id="rId3" Type="http://schemas.openxmlformats.org/officeDocument/2006/relationships/printerSettings" Target="../printerSettings/printerSettings64.bin"/><Relationship Id="rId7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6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90" zoomScaleNormal="100" zoomScaleSheetLayoutView="80" workbookViewId="0">
      <selection activeCell="A39" sqref="A39"/>
    </sheetView>
  </sheetViews>
  <sheetFormatPr defaultRowHeight="12.75"/>
  <cols>
    <col min="1" max="1" width="39.28515625" customWidth="1"/>
    <col min="2" max="2" width="13.85546875" style="1" customWidth="1"/>
    <col min="3" max="3" width="86.140625" customWidth="1"/>
  </cols>
  <sheetData>
    <row r="1" spans="1:7" s="58" customFormat="1" ht="15.75">
      <c r="A1" s="264" t="s">
        <v>79</v>
      </c>
      <c r="B1" s="265"/>
    </row>
    <row r="2" spans="1:7" ht="32.25" customHeight="1">
      <c r="A2" s="399" t="s">
        <v>320</v>
      </c>
      <c r="B2" s="399"/>
      <c r="C2" s="399"/>
    </row>
    <row r="3" spans="1:7" s="41" customFormat="1" ht="15.75">
      <c r="A3" s="53" t="s">
        <v>77</v>
      </c>
      <c r="B3" s="54" t="s">
        <v>81</v>
      </c>
      <c r="C3" s="53" t="s">
        <v>74</v>
      </c>
    </row>
    <row r="4" spans="1:7">
      <c r="A4" s="15" t="s">
        <v>92</v>
      </c>
      <c r="B4" s="362"/>
      <c r="C4" s="14" t="s">
        <v>293</v>
      </c>
    </row>
    <row r="5" spans="1:7">
      <c r="A5" s="15" t="s">
        <v>280</v>
      </c>
      <c r="B5" s="266"/>
      <c r="C5" s="14"/>
    </row>
    <row r="6" spans="1:7">
      <c r="A6" s="15" t="s">
        <v>281</v>
      </c>
      <c r="B6" s="17">
        <v>0.04</v>
      </c>
      <c r="C6" s="14" t="s">
        <v>293</v>
      </c>
    </row>
    <row r="7" spans="1:7">
      <c r="A7" s="15" t="s">
        <v>282</v>
      </c>
      <c r="B7" s="17">
        <v>0.05</v>
      </c>
      <c r="C7" s="14" t="s">
        <v>293</v>
      </c>
    </row>
    <row r="8" spans="1:7" ht="29.25" customHeight="1">
      <c r="A8" s="15" t="s">
        <v>0</v>
      </c>
      <c r="B8" s="73"/>
      <c r="C8" s="16"/>
    </row>
    <row r="9" spans="1:7" ht="12.75" customHeight="1">
      <c r="A9" s="15" t="s">
        <v>19</v>
      </c>
      <c r="B9" s="17"/>
      <c r="C9" s="16" t="s">
        <v>5</v>
      </c>
    </row>
    <row r="10" spans="1:7" ht="38.25">
      <c r="A10" s="15" t="s">
        <v>20</v>
      </c>
      <c r="B10" s="18"/>
      <c r="C10" s="316" t="s">
        <v>324</v>
      </c>
    </row>
    <row r="11" spans="1:7">
      <c r="A11" s="57" t="s">
        <v>28</v>
      </c>
      <c r="B11" s="18"/>
      <c r="C11" s="16"/>
      <c r="G11" s="326"/>
    </row>
    <row r="12" spans="1:7">
      <c r="A12" s="57" t="s">
        <v>29</v>
      </c>
      <c r="B12" s="18"/>
      <c r="C12" s="16"/>
    </row>
    <row r="13" spans="1:7">
      <c r="A13" s="57" t="s">
        <v>47</v>
      </c>
      <c r="B13" s="18"/>
      <c r="C13" s="16"/>
    </row>
    <row r="14" spans="1:7">
      <c r="A14" s="57" t="s">
        <v>16</v>
      </c>
      <c r="B14" s="18"/>
      <c r="C14" s="16"/>
    </row>
    <row r="15" spans="1:7" s="325" customFormat="1" ht="25.5">
      <c r="A15" s="15" t="s">
        <v>18</v>
      </c>
      <c r="B15" s="17"/>
      <c r="C15" s="316" t="s">
        <v>328</v>
      </c>
    </row>
    <row r="16" spans="1:7">
      <c r="A16" s="15" t="s">
        <v>80</v>
      </c>
      <c r="B16" s="17"/>
      <c r="C16" s="14"/>
    </row>
    <row r="17" spans="1:3" ht="38.25">
      <c r="A17" s="15" t="s">
        <v>283</v>
      </c>
      <c r="B17" s="56"/>
      <c r="C17" s="14" t="s">
        <v>294</v>
      </c>
    </row>
    <row r="18" spans="1:3" ht="51">
      <c r="A18" s="15" t="s">
        <v>284</v>
      </c>
      <c r="B18" s="17"/>
      <c r="C18" s="14" t="s">
        <v>294</v>
      </c>
    </row>
    <row r="19" spans="1:3">
      <c r="A19" s="15" t="s">
        <v>2</v>
      </c>
      <c r="B19" s="333"/>
      <c r="C19" s="55" t="s">
        <v>4</v>
      </c>
    </row>
    <row r="20" spans="1:3">
      <c r="A20" s="15" t="s">
        <v>1</v>
      </c>
      <c r="B20" s="333"/>
      <c r="C20" s="55" t="s">
        <v>4</v>
      </c>
    </row>
    <row r="21" spans="1:3">
      <c r="A21" s="15" t="s">
        <v>3</v>
      </c>
      <c r="B21" s="333"/>
      <c r="C21" s="55" t="s">
        <v>4</v>
      </c>
    </row>
    <row r="22" spans="1:3">
      <c r="A22" s="7"/>
      <c r="B22" s="12"/>
      <c r="C22" s="7"/>
    </row>
    <row r="23" spans="1:3">
      <c r="A23" s="7"/>
      <c r="B23" s="12"/>
      <c r="C23" s="7"/>
    </row>
    <row r="24" spans="1:3">
      <c r="A24" s="7"/>
      <c r="B24" s="12"/>
      <c r="C24" s="7"/>
    </row>
    <row r="25" spans="1:3">
      <c r="A25" s="7"/>
      <c r="B25" s="12"/>
      <c r="C25" s="7"/>
    </row>
    <row r="26" spans="1:3">
      <c r="A26" s="7"/>
      <c r="B26" s="12"/>
      <c r="C26" s="7"/>
    </row>
    <row r="27" spans="1:3">
      <c r="A27" s="7"/>
      <c r="B27" s="12"/>
      <c r="C27" s="7"/>
    </row>
    <row r="28" spans="1:3">
      <c r="A28" s="7"/>
      <c r="B28" s="12"/>
      <c r="C28" s="7"/>
    </row>
    <row r="29" spans="1:3">
      <c r="A29" s="7"/>
      <c r="B29" s="12"/>
      <c r="C29" s="7"/>
    </row>
    <row r="30" spans="1:3">
      <c r="A30" s="7"/>
      <c r="B30" s="12"/>
      <c r="C30" s="7"/>
    </row>
    <row r="31" spans="1:3">
      <c r="A31" s="7"/>
      <c r="B31" s="12"/>
      <c r="C31" s="7"/>
    </row>
    <row r="32" spans="1:3">
      <c r="A32" s="7"/>
      <c r="B32" s="12"/>
      <c r="C32" s="7"/>
    </row>
    <row r="33" spans="1:3">
      <c r="A33" s="7"/>
      <c r="B33" s="12"/>
      <c r="C33" s="7"/>
    </row>
    <row r="34" spans="1:3">
      <c r="A34" s="7"/>
      <c r="B34" s="12"/>
      <c r="C34" s="7"/>
    </row>
    <row r="35" spans="1:3">
      <c r="A35" s="7"/>
      <c r="B35" s="12"/>
      <c r="C35" s="7"/>
    </row>
    <row r="36" spans="1:3">
      <c r="A36" s="7"/>
      <c r="B36" s="12"/>
      <c r="C36" s="7"/>
    </row>
    <row r="37" spans="1:3">
      <c r="A37" s="7"/>
      <c r="B37" s="12"/>
      <c r="C37" s="7"/>
    </row>
    <row r="38" spans="1:3">
      <c r="A38" s="7"/>
      <c r="B38" s="12"/>
      <c r="C38" s="7"/>
    </row>
    <row r="39" spans="1:3">
      <c r="A39" s="7"/>
      <c r="B39" s="12"/>
      <c r="C39" s="7"/>
    </row>
    <row r="40" spans="1:3">
      <c r="A40" s="7"/>
      <c r="B40" s="12"/>
      <c r="C40" s="7"/>
    </row>
    <row r="41" spans="1:3">
      <c r="A41" s="7"/>
      <c r="B41" s="12"/>
      <c r="C41" s="7"/>
    </row>
    <row r="42" spans="1:3">
      <c r="A42" s="7"/>
      <c r="B42" s="12"/>
      <c r="C42" s="7"/>
    </row>
    <row r="43" spans="1:3">
      <c r="A43" s="7"/>
      <c r="B43" s="12"/>
      <c r="C43" s="7"/>
    </row>
    <row r="44" spans="1:3">
      <c r="A44" s="7"/>
      <c r="B44" s="12"/>
      <c r="C44" s="7"/>
    </row>
    <row r="45" spans="1:3">
      <c r="A45" s="7"/>
      <c r="B45" s="12"/>
      <c r="C45" s="7"/>
    </row>
    <row r="46" spans="1:3">
      <c r="A46" s="7"/>
      <c r="B46" s="12"/>
      <c r="C46" s="7"/>
    </row>
    <row r="47" spans="1:3">
      <c r="A47" s="7"/>
      <c r="B47" s="12"/>
      <c r="C47" s="7"/>
    </row>
    <row r="48" spans="1:3">
      <c r="A48" s="7"/>
      <c r="B48" s="12"/>
      <c r="C48" s="7"/>
    </row>
    <row r="49" spans="1:3">
      <c r="A49" s="7"/>
      <c r="B49" s="12"/>
      <c r="C49" s="7"/>
    </row>
    <row r="50" spans="1:3">
      <c r="A50" s="7"/>
      <c r="B50" s="12"/>
      <c r="C50" s="7"/>
    </row>
    <row r="51" spans="1:3">
      <c r="A51" s="7"/>
      <c r="B51" s="12"/>
      <c r="C51" s="7"/>
    </row>
    <row r="52" spans="1:3">
      <c r="A52" s="7"/>
      <c r="B52" s="12"/>
      <c r="C52" s="7"/>
    </row>
    <row r="53" spans="1:3">
      <c r="A53" s="7"/>
      <c r="B53" s="12"/>
      <c r="C53" s="7"/>
    </row>
    <row r="54" spans="1:3">
      <c r="A54" s="7"/>
      <c r="B54" s="12"/>
      <c r="C54" s="7"/>
    </row>
    <row r="55" spans="1:3">
      <c r="A55" s="7"/>
      <c r="B55" s="12"/>
      <c r="C55" s="7"/>
    </row>
    <row r="56" spans="1:3">
      <c r="A56" s="7"/>
      <c r="B56" s="12"/>
      <c r="C56" s="7"/>
    </row>
    <row r="57" spans="1:3">
      <c r="A57" s="7"/>
      <c r="B57" s="12"/>
      <c r="C57" s="7"/>
    </row>
    <row r="58" spans="1:3">
      <c r="A58" s="7"/>
      <c r="B58" s="12"/>
      <c r="C58" s="7"/>
    </row>
    <row r="59" spans="1:3">
      <c r="A59" s="7"/>
      <c r="B59" s="12"/>
      <c r="C59" s="7"/>
    </row>
    <row r="60" spans="1:3">
      <c r="A60" s="7"/>
      <c r="B60" s="12"/>
      <c r="C60" s="7"/>
    </row>
    <row r="61" spans="1:3">
      <c r="A61" s="7"/>
      <c r="B61" s="12"/>
      <c r="C61" s="7"/>
    </row>
    <row r="62" spans="1:3">
      <c r="A62" s="7"/>
      <c r="B62" s="12"/>
      <c r="C62" s="7"/>
    </row>
    <row r="63" spans="1:3">
      <c r="A63" s="7"/>
      <c r="B63" s="12"/>
      <c r="C63" s="7"/>
    </row>
    <row r="64" spans="1:3">
      <c r="A64" s="7"/>
      <c r="B64" s="12"/>
      <c r="C64" s="7"/>
    </row>
    <row r="65" spans="1:3">
      <c r="A65" s="7"/>
      <c r="B65" s="12"/>
      <c r="C65" s="7"/>
    </row>
    <row r="66" spans="1:3">
      <c r="A66" s="7"/>
      <c r="B66" s="12"/>
      <c r="C66" s="7"/>
    </row>
    <row r="67" spans="1:3">
      <c r="A67" s="7"/>
      <c r="B67" s="12"/>
      <c r="C67" s="7"/>
    </row>
    <row r="68" spans="1:3">
      <c r="A68" s="7"/>
      <c r="B68" s="12"/>
      <c r="C68" s="7"/>
    </row>
    <row r="69" spans="1:3">
      <c r="A69" s="7"/>
      <c r="B69" s="12"/>
      <c r="C69" s="7"/>
    </row>
    <row r="70" spans="1:3">
      <c r="A70" s="7"/>
      <c r="B70" s="12"/>
      <c r="C70" s="7"/>
    </row>
    <row r="71" spans="1:3">
      <c r="A71" s="7"/>
      <c r="B71" s="12"/>
      <c r="C71" s="7"/>
    </row>
    <row r="72" spans="1:3">
      <c r="A72" s="7"/>
      <c r="B72" s="12"/>
      <c r="C72" s="7"/>
    </row>
    <row r="73" spans="1:3">
      <c r="A73" s="7"/>
      <c r="B73" s="12"/>
      <c r="C73" s="7"/>
    </row>
    <row r="74" spans="1:3">
      <c r="A74" s="7"/>
      <c r="B74" s="12"/>
      <c r="C74" s="7"/>
    </row>
    <row r="75" spans="1:3">
      <c r="A75" s="7"/>
      <c r="B75" s="12"/>
      <c r="C75" s="7"/>
    </row>
    <row r="76" spans="1:3">
      <c r="A76" s="7"/>
      <c r="B76" s="12"/>
      <c r="C76" s="7"/>
    </row>
    <row r="77" spans="1:3">
      <c r="A77" s="7"/>
      <c r="B77" s="12"/>
      <c r="C77" s="7"/>
    </row>
    <row r="78" spans="1:3">
      <c r="A78" s="7"/>
      <c r="B78" s="12"/>
      <c r="C78" s="7"/>
    </row>
    <row r="79" spans="1:3">
      <c r="A79" s="7"/>
      <c r="B79" s="12"/>
      <c r="C79" s="7"/>
    </row>
    <row r="80" spans="1:3">
      <c r="A80" s="7"/>
      <c r="B80" s="12"/>
      <c r="C80" s="7"/>
    </row>
    <row r="81" spans="1:3">
      <c r="A81" s="7"/>
      <c r="B81" s="12"/>
      <c r="C81" s="7"/>
    </row>
    <row r="82" spans="1:3">
      <c r="A82" s="7"/>
      <c r="B82" s="12"/>
      <c r="C82" s="7"/>
    </row>
    <row r="83" spans="1:3">
      <c r="A83" s="7"/>
      <c r="B83" s="12"/>
      <c r="C83" s="7"/>
    </row>
    <row r="84" spans="1:3">
      <c r="A84" s="7"/>
      <c r="B84" s="12"/>
      <c r="C84" s="7"/>
    </row>
    <row r="85" spans="1:3">
      <c r="A85" s="7"/>
      <c r="B85" s="12"/>
      <c r="C85" s="7"/>
    </row>
    <row r="86" spans="1:3">
      <c r="A86" s="7"/>
      <c r="B86" s="12"/>
      <c r="C86" s="7"/>
    </row>
    <row r="87" spans="1:3">
      <c r="A87" s="7"/>
      <c r="B87" s="12"/>
      <c r="C87" s="7"/>
    </row>
    <row r="88" spans="1:3">
      <c r="A88" s="7"/>
      <c r="B88" s="12"/>
      <c r="C88" s="7"/>
    </row>
    <row r="89" spans="1:3">
      <c r="A89" s="7"/>
      <c r="B89" s="12"/>
      <c r="C89" s="7"/>
    </row>
    <row r="90" spans="1:3">
      <c r="A90" s="7"/>
      <c r="B90" s="12"/>
      <c r="C90" s="7"/>
    </row>
    <row r="91" spans="1:3">
      <c r="A91" s="7"/>
      <c r="B91" s="12"/>
      <c r="C91" s="7"/>
    </row>
    <row r="92" spans="1:3">
      <c r="A92" s="7"/>
      <c r="B92" s="12"/>
      <c r="C92" s="7"/>
    </row>
    <row r="93" spans="1:3">
      <c r="A93" s="7"/>
      <c r="B93" s="12"/>
      <c r="C93" s="7"/>
    </row>
    <row r="94" spans="1:3">
      <c r="A94" s="7"/>
      <c r="B94" s="12"/>
      <c r="C94" s="7"/>
    </row>
    <row r="95" spans="1:3">
      <c r="A95" s="7"/>
      <c r="B95" s="12"/>
      <c r="C95" s="7"/>
    </row>
    <row r="96" spans="1:3">
      <c r="A96" s="7"/>
      <c r="B96" s="12"/>
      <c r="C96" s="7"/>
    </row>
    <row r="97" spans="1:3">
      <c r="A97" s="7"/>
      <c r="B97" s="12"/>
      <c r="C97" s="7"/>
    </row>
    <row r="98" spans="1:3">
      <c r="A98" s="7"/>
      <c r="B98" s="12"/>
      <c r="C98" s="7"/>
    </row>
    <row r="99" spans="1:3">
      <c r="A99" s="7"/>
      <c r="B99" s="12"/>
      <c r="C99" s="7"/>
    </row>
    <row r="100" spans="1:3">
      <c r="A100" s="7"/>
      <c r="B100" s="12"/>
      <c r="C100" s="7"/>
    </row>
    <row r="101" spans="1:3">
      <c r="A101" s="7"/>
      <c r="B101" s="12"/>
      <c r="C101" s="7"/>
    </row>
    <row r="102" spans="1:3">
      <c r="A102" s="7"/>
      <c r="B102" s="12"/>
      <c r="C102" s="7"/>
    </row>
    <row r="103" spans="1:3">
      <c r="A103" s="7"/>
      <c r="B103" s="12"/>
      <c r="C103" s="7"/>
    </row>
    <row r="104" spans="1:3">
      <c r="A104" s="7"/>
      <c r="B104" s="12"/>
      <c r="C104" s="7"/>
    </row>
    <row r="105" spans="1:3">
      <c r="A105" s="7"/>
      <c r="B105" s="12"/>
      <c r="C105" s="7"/>
    </row>
    <row r="106" spans="1:3">
      <c r="A106" s="7"/>
      <c r="B106" s="12"/>
      <c r="C106" s="7"/>
    </row>
    <row r="107" spans="1:3">
      <c r="A107" s="7"/>
      <c r="B107" s="12"/>
      <c r="C107" s="7"/>
    </row>
    <row r="108" spans="1:3">
      <c r="A108" s="7"/>
      <c r="B108" s="12"/>
      <c r="C108" s="7"/>
    </row>
    <row r="109" spans="1:3">
      <c r="A109" s="7"/>
      <c r="B109" s="12"/>
      <c r="C109" s="7"/>
    </row>
    <row r="110" spans="1:3">
      <c r="A110" s="7"/>
      <c r="B110" s="12"/>
      <c r="C110" s="7"/>
    </row>
    <row r="111" spans="1:3">
      <c r="A111" s="7"/>
      <c r="B111" s="12"/>
      <c r="C111" s="7"/>
    </row>
    <row r="112" spans="1:3">
      <c r="A112" s="7"/>
      <c r="B112" s="12"/>
      <c r="C112" s="7"/>
    </row>
    <row r="113" spans="1:3">
      <c r="A113" s="7"/>
      <c r="B113" s="12"/>
      <c r="C113" s="7"/>
    </row>
    <row r="114" spans="1:3">
      <c r="A114" s="7"/>
      <c r="B114" s="12"/>
      <c r="C114" s="7"/>
    </row>
    <row r="115" spans="1:3">
      <c r="A115" s="7"/>
      <c r="B115" s="12"/>
      <c r="C115" s="7"/>
    </row>
    <row r="116" spans="1:3">
      <c r="A116" s="7"/>
      <c r="B116" s="12"/>
      <c r="C116" s="7"/>
    </row>
    <row r="117" spans="1:3">
      <c r="A117" s="7"/>
      <c r="B117" s="12"/>
      <c r="C117" s="7"/>
    </row>
    <row r="118" spans="1:3">
      <c r="A118" s="7"/>
      <c r="B118" s="12"/>
      <c r="C118" s="7"/>
    </row>
    <row r="119" spans="1:3">
      <c r="A119" s="7"/>
      <c r="B119" s="12"/>
      <c r="C119" s="7"/>
    </row>
    <row r="120" spans="1:3">
      <c r="A120" s="7"/>
      <c r="B120" s="12"/>
      <c r="C120" s="7"/>
    </row>
    <row r="121" spans="1:3">
      <c r="A121" s="7"/>
      <c r="B121" s="12"/>
      <c r="C121" s="7"/>
    </row>
    <row r="122" spans="1:3">
      <c r="A122" s="7"/>
      <c r="B122" s="12"/>
      <c r="C122" s="7"/>
    </row>
    <row r="123" spans="1:3">
      <c r="A123" s="7"/>
      <c r="B123" s="12"/>
      <c r="C123" s="7"/>
    </row>
    <row r="124" spans="1:3">
      <c r="A124" s="7"/>
      <c r="B124" s="12"/>
      <c r="C124" s="7"/>
    </row>
    <row r="125" spans="1:3">
      <c r="A125" s="7"/>
      <c r="B125" s="12"/>
      <c r="C125" s="7"/>
    </row>
    <row r="126" spans="1:3">
      <c r="A126" s="7"/>
      <c r="B126" s="12"/>
      <c r="C126" s="7"/>
    </row>
    <row r="127" spans="1:3">
      <c r="A127" s="7"/>
      <c r="B127" s="12"/>
      <c r="C127" s="7"/>
    </row>
    <row r="128" spans="1:3">
      <c r="A128" s="7"/>
      <c r="B128" s="12"/>
      <c r="C128" s="7"/>
    </row>
    <row r="129" spans="1:3">
      <c r="A129" s="7"/>
      <c r="B129" s="12"/>
      <c r="C129" s="7"/>
    </row>
    <row r="130" spans="1:3">
      <c r="A130" s="7"/>
      <c r="B130" s="12"/>
      <c r="C130" s="7"/>
    </row>
    <row r="131" spans="1:3">
      <c r="A131" s="7"/>
      <c r="B131" s="12"/>
      <c r="C131" s="7"/>
    </row>
    <row r="132" spans="1:3">
      <c r="A132" s="7"/>
      <c r="B132" s="12"/>
      <c r="C132" s="7"/>
    </row>
    <row r="133" spans="1:3">
      <c r="A133" s="7"/>
      <c r="B133" s="12"/>
      <c r="C133" s="7"/>
    </row>
    <row r="134" spans="1:3">
      <c r="A134" s="7"/>
      <c r="B134" s="12"/>
      <c r="C134" s="7"/>
    </row>
    <row r="135" spans="1:3">
      <c r="A135" s="7"/>
      <c r="B135" s="12"/>
      <c r="C135" s="7"/>
    </row>
    <row r="136" spans="1:3">
      <c r="A136" s="7"/>
      <c r="B136" s="12"/>
      <c r="C136" s="7"/>
    </row>
    <row r="137" spans="1:3">
      <c r="A137" s="7"/>
      <c r="B137" s="12"/>
      <c r="C137" s="7"/>
    </row>
    <row r="138" spans="1:3">
      <c r="A138" s="7"/>
      <c r="B138" s="12"/>
      <c r="C138" s="7"/>
    </row>
    <row r="139" spans="1:3">
      <c r="A139" s="7"/>
      <c r="B139" s="12"/>
      <c r="C139" s="7"/>
    </row>
    <row r="140" spans="1:3">
      <c r="A140" s="7"/>
      <c r="B140" s="12"/>
      <c r="C140" s="7"/>
    </row>
    <row r="141" spans="1:3">
      <c r="A141" s="7"/>
      <c r="B141" s="12"/>
      <c r="C141" s="7"/>
    </row>
    <row r="142" spans="1:3">
      <c r="A142" s="7"/>
      <c r="B142" s="12"/>
      <c r="C142" s="7"/>
    </row>
    <row r="143" spans="1:3">
      <c r="A143" s="7"/>
      <c r="B143" s="12"/>
      <c r="C143" s="7"/>
    </row>
    <row r="144" spans="1:3">
      <c r="A144" s="7"/>
      <c r="B144" s="12"/>
      <c r="C144" s="7"/>
    </row>
    <row r="145" spans="1:3">
      <c r="A145" s="7"/>
      <c r="B145" s="12"/>
      <c r="C145" s="7"/>
    </row>
    <row r="146" spans="1:3">
      <c r="A146" s="7"/>
      <c r="B146" s="12"/>
      <c r="C146" s="7"/>
    </row>
    <row r="147" spans="1:3">
      <c r="A147" s="7"/>
      <c r="B147" s="12"/>
      <c r="C147" s="7"/>
    </row>
    <row r="148" spans="1:3">
      <c r="A148" s="7"/>
      <c r="B148" s="12"/>
      <c r="C148" s="7"/>
    </row>
    <row r="149" spans="1:3">
      <c r="A149" s="7"/>
      <c r="B149" s="12"/>
      <c r="C149" s="7"/>
    </row>
    <row r="150" spans="1:3">
      <c r="A150" s="7"/>
      <c r="B150" s="12"/>
      <c r="C150" s="7"/>
    </row>
    <row r="151" spans="1:3">
      <c r="A151" s="7"/>
      <c r="B151" s="12"/>
      <c r="C151" s="7"/>
    </row>
    <row r="152" spans="1:3">
      <c r="A152" s="7"/>
      <c r="B152" s="12"/>
      <c r="C152" s="7"/>
    </row>
    <row r="153" spans="1:3">
      <c r="A153" s="7"/>
      <c r="B153" s="12"/>
      <c r="C153" s="7"/>
    </row>
    <row r="154" spans="1:3">
      <c r="A154" s="7"/>
      <c r="B154" s="12"/>
      <c r="C154" s="7"/>
    </row>
    <row r="155" spans="1:3">
      <c r="A155" s="7"/>
      <c r="B155" s="12"/>
      <c r="C155" s="7"/>
    </row>
    <row r="156" spans="1:3">
      <c r="A156" s="7"/>
      <c r="B156" s="12"/>
      <c r="C156" s="7"/>
    </row>
    <row r="157" spans="1:3">
      <c r="A157" s="7"/>
      <c r="B157" s="12"/>
      <c r="C157" s="7"/>
    </row>
    <row r="158" spans="1:3">
      <c r="A158" s="7"/>
      <c r="B158" s="12"/>
      <c r="C158" s="7"/>
    </row>
    <row r="159" spans="1:3">
      <c r="A159" s="7"/>
      <c r="B159" s="12"/>
      <c r="C159" s="7"/>
    </row>
    <row r="160" spans="1:3">
      <c r="A160" s="7"/>
      <c r="B160" s="12"/>
      <c r="C160" s="7"/>
    </row>
    <row r="161" spans="1:3">
      <c r="A161" s="7"/>
      <c r="B161" s="12"/>
      <c r="C161" s="7"/>
    </row>
    <row r="162" spans="1:3">
      <c r="A162" s="7"/>
      <c r="B162" s="12"/>
      <c r="C162" s="7"/>
    </row>
    <row r="163" spans="1:3">
      <c r="A163" s="7"/>
      <c r="B163" s="12"/>
      <c r="C163" s="7"/>
    </row>
    <row r="164" spans="1:3">
      <c r="A164" s="7"/>
      <c r="B164" s="12"/>
      <c r="C164" s="7"/>
    </row>
    <row r="165" spans="1:3">
      <c r="A165" s="7"/>
      <c r="B165" s="12"/>
      <c r="C165" s="7"/>
    </row>
    <row r="166" spans="1:3">
      <c r="A166" s="7"/>
      <c r="B166" s="12"/>
      <c r="C166" s="7"/>
    </row>
    <row r="167" spans="1:3">
      <c r="A167" s="7"/>
      <c r="B167" s="12"/>
      <c r="C167" s="7"/>
    </row>
    <row r="168" spans="1:3">
      <c r="A168" s="7"/>
      <c r="B168" s="12"/>
      <c r="C168" s="7"/>
    </row>
    <row r="169" spans="1:3">
      <c r="A169" s="7"/>
      <c r="B169" s="12"/>
      <c r="C169" s="7"/>
    </row>
    <row r="170" spans="1:3">
      <c r="A170" s="7"/>
      <c r="B170" s="12"/>
      <c r="C170" s="7"/>
    </row>
    <row r="171" spans="1:3">
      <c r="A171" s="7"/>
      <c r="B171" s="12"/>
      <c r="C171" s="7"/>
    </row>
    <row r="172" spans="1:3">
      <c r="A172" s="7"/>
      <c r="B172" s="12"/>
      <c r="C172" s="7"/>
    </row>
    <row r="173" spans="1:3">
      <c r="A173" s="7"/>
      <c r="B173" s="12"/>
      <c r="C173" s="7"/>
    </row>
    <row r="174" spans="1:3">
      <c r="A174" s="7"/>
      <c r="B174" s="12"/>
      <c r="C174" s="7"/>
    </row>
    <row r="175" spans="1:3">
      <c r="A175" s="7"/>
      <c r="B175" s="12"/>
      <c r="C175" s="7"/>
    </row>
    <row r="176" spans="1:3">
      <c r="A176" s="7"/>
      <c r="B176" s="12"/>
      <c r="C176" s="7"/>
    </row>
    <row r="177" spans="1:3">
      <c r="A177" s="7"/>
      <c r="B177" s="12"/>
      <c r="C177" s="7"/>
    </row>
    <row r="178" spans="1:3">
      <c r="A178" s="7"/>
      <c r="B178" s="12"/>
      <c r="C178" s="7"/>
    </row>
    <row r="179" spans="1:3">
      <c r="A179" s="7"/>
      <c r="B179" s="12"/>
      <c r="C179" s="7"/>
    </row>
    <row r="180" spans="1:3">
      <c r="A180" s="7"/>
      <c r="B180" s="12"/>
      <c r="C180" s="7"/>
    </row>
    <row r="181" spans="1:3">
      <c r="A181" s="7"/>
      <c r="B181" s="12"/>
      <c r="C181" s="7"/>
    </row>
    <row r="182" spans="1:3">
      <c r="A182" s="7"/>
      <c r="B182" s="12"/>
      <c r="C182" s="7"/>
    </row>
    <row r="183" spans="1:3">
      <c r="A183" s="7"/>
      <c r="B183" s="12"/>
      <c r="C183" s="7"/>
    </row>
    <row r="184" spans="1:3">
      <c r="A184" s="7"/>
      <c r="B184" s="12"/>
      <c r="C184" s="7"/>
    </row>
    <row r="185" spans="1:3">
      <c r="A185" s="7"/>
      <c r="B185" s="12"/>
      <c r="C185" s="7"/>
    </row>
    <row r="186" spans="1:3">
      <c r="A186" s="7"/>
      <c r="B186" s="12"/>
      <c r="C186" s="7"/>
    </row>
    <row r="187" spans="1:3">
      <c r="A187" s="7"/>
      <c r="B187" s="12"/>
      <c r="C187" s="7"/>
    </row>
    <row r="188" spans="1:3">
      <c r="A188" s="7"/>
      <c r="B188" s="12"/>
      <c r="C188" s="7"/>
    </row>
    <row r="189" spans="1:3">
      <c r="A189" s="7"/>
      <c r="B189" s="12"/>
      <c r="C189" s="7"/>
    </row>
    <row r="190" spans="1:3">
      <c r="A190" s="7"/>
      <c r="B190" s="12"/>
      <c r="C190" s="7"/>
    </row>
    <row r="191" spans="1:3">
      <c r="A191" s="7"/>
      <c r="B191" s="12"/>
      <c r="C191" s="7"/>
    </row>
    <row r="192" spans="1:3">
      <c r="A192" s="7"/>
      <c r="B192" s="12"/>
      <c r="C192" s="7"/>
    </row>
    <row r="193" spans="1:3">
      <c r="A193" s="7"/>
      <c r="B193" s="12"/>
      <c r="C193" s="7"/>
    </row>
    <row r="194" spans="1:3">
      <c r="A194" s="7"/>
      <c r="B194" s="12"/>
      <c r="C194" s="7"/>
    </row>
    <row r="195" spans="1:3">
      <c r="A195" s="7"/>
      <c r="B195" s="12"/>
      <c r="C195" s="7"/>
    </row>
    <row r="196" spans="1:3">
      <c r="A196" s="7"/>
      <c r="B196" s="12"/>
      <c r="C196" s="7"/>
    </row>
    <row r="197" spans="1:3">
      <c r="A197" s="7"/>
      <c r="B197" s="12"/>
      <c r="C197" s="7"/>
    </row>
    <row r="198" spans="1:3">
      <c r="A198" s="7"/>
      <c r="B198" s="12"/>
      <c r="C198" s="7"/>
    </row>
    <row r="199" spans="1:3">
      <c r="A199" s="7"/>
      <c r="B199" s="12"/>
      <c r="C199" s="7"/>
    </row>
    <row r="200" spans="1:3">
      <c r="A200" s="7"/>
      <c r="B200" s="12"/>
      <c r="C200" s="7"/>
    </row>
    <row r="201" spans="1:3">
      <c r="A201" s="7"/>
      <c r="B201" s="12"/>
      <c r="C201" s="7"/>
    </row>
  </sheetData>
  <customSheetViews>
    <customSheetView guid="{8634C2BB-76FB-4039-B56C-6B628142ACCE}" scale="90">
      <selection activeCell="X37" sqref="X37"/>
      <pageMargins left="0.2" right="0.15" top="0.54" bottom="0.51" header="0.28999999999999998" footer="0.32"/>
      <pageSetup paperSize="9" scale="83" orientation="landscape" r:id="rId1"/>
      <headerFooter alignWithMargins="0">
        <oddHeader xml:space="preserve">&amp;C&amp;"Arial,Pogrubiony"&amp;18Założenia do analizy finansowej </oddHeader>
        <oddFooter>&amp;CStrona &amp;P z &amp;N&amp;R&amp;A</oddFooter>
      </headerFooter>
    </customSheetView>
    <customSheetView guid="{6F4C57C8-5562-4709-9327-9573B39EDAF4}" scale="90">
      <selection activeCell="B17" sqref="B17"/>
      <pageMargins left="0.2" right="0.15" top="0.54" bottom="0.51" header="0.28999999999999998" footer="0.32"/>
      <pageSetup paperSize="9" scale="83" orientation="landscape" r:id="rId2"/>
      <headerFooter alignWithMargins="0">
        <oddHeader xml:space="preserve">&amp;C&amp;"Arial,Pogrubiony"&amp;18Założenia do analizy finansowej </oddHeader>
        <oddFooter>&amp;CStrona &amp;P z &amp;N&amp;R&amp;A</oddFooter>
      </headerFooter>
    </customSheetView>
    <customSheetView guid="{9EC9AAF8-31E5-417A-A928-3DBD93AA7952}" scale="90" topLeftCell="A4">
      <selection activeCell="E20" sqref="E20"/>
      <pageMargins left="0.2" right="0.15" top="0.54" bottom="0.51" header="0.28999999999999998" footer="0.32"/>
      <pageSetup paperSize="9" scale="84" orientation="landscape" r:id="rId3"/>
      <headerFooter alignWithMargins="0">
        <oddHeader xml:space="preserve">&amp;C&amp;"Arial,Pogrubiony"&amp;18Założenia do analizy finansowej </oddHeader>
        <oddFooter>&amp;CStrona &amp;P z &amp;N&amp;R&amp;A</oddFooter>
      </headerFooter>
    </customSheetView>
    <customSheetView guid="{19015944-8DC3-4198-B28B-DDAFEE7C00D9}" scale="90" showPageBreaks="1" hiddenColumns="1" topLeftCell="A7">
      <selection activeCell="E20" sqref="E20"/>
      <pageMargins left="0.2" right="0.15" top="0.54" bottom="0.51" header="0.28999999999999998" footer="0.32"/>
      <pageSetup paperSize="9" scale="84" orientation="landscape" r:id="rId4"/>
      <headerFooter alignWithMargins="0">
        <oddHeader xml:space="preserve">&amp;C&amp;"Arial,Pogrubiony"&amp;18Założenia do analizy finansowej </oddHeader>
        <oddFooter>&amp;CStrona &amp;P z &amp;N&amp;R&amp;A</oddFooter>
      </headerFooter>
    </customSheetView>
    <customSheetView guid="{F7D79B8D-92A2-4094-827A-AE8F90DE993F}" scale="90" topLeftCell="A16">
      <selection activeCell="B15" sqref="B15"/>
      <pageMargins left="0.2" right="0.15" top="0.54" bottom="0.51" header="0.28999999999999998" footer="0.32"/>
      <pageSetup paperSize="9" scale="84" orientation="landscape" r:id="rId5"/>
      <headerFooter alignWithMargins="0">
        <oddHeader xml:space="preserve">&amp;C&amp;"Arial,Pogrubiony"&amp;18Założenia do analizy finansowej </oddHeader>
        <oddFooter>&amp;CStrona &amp;P z &amp;N&amp;R&amp;A</oddFooter>
      </headerFooter>
    </customSheetView>
    <customSheetView guid="{6D8ACA1D-6FAD-497E-8DEE-A33C8B954C59}" scale="90" topLeftCell="A16">
      <selection activeCell="D33" sqref="D33"/>
      <pageMargins left="0.2" right="0.15" top="0.54" bottom="0.51" header="0.28999999999999998" footer="0.32"/>
      <pageSetup paperSize="9" scale="83" orientation="landscape" r:id="rId6"/>
      <headerFooter alignWithMargins="0">
        <oddHeader xml:space="preserve">&amp;C&amp;"Arial,Pogrubiony"&amp;18Założenia do analizy finansowej </oddHeader>
        <oddFooter>&amp;CStrona &amp;P z &amp;N&amp;R&amp;A</oddFooter>
      </headerFooter>
    </customSheetView>
    <customSheetView guid="{E0009F4F-48B6-4F1C-908A-7AA9220F9FEE}" scale="90" showPageBreaks="1" topLeftCell="A10">
      <selection activeCell="E30" sqref="E30"/>
      <pageMargins left="0.2" right="0.15" top="0.54" bottom="0.51" header="0.28999999999999998" footer="0.32"/>
      <pageSetup paperSize="9" scale="83" orientation="landscape" r:id="rId7"/>
      <headerFooter alignWithMargins="0">
        <oddHeader xml:space="preserve">&amp;C&amp;"Arial,Pogrubiony"&amp;18Założenia do analizy finansowej </oddHeader>
        <oddFooter>&amp;CStrona &amp;P z &amp;N&amp;R&amp;A</oddFooter>
      </headerFooter>
    </customSheetView>
  </customSheetViews>
  <mergeCells count="1">
    <mergeCell ref="A2:C2"/>
  </mergeCells>
  <phoneticPr fontId="0" type="noConversion"/>
  <pageMargins left="0.2" right="0.15" top="0.54" bottom="0.51" header="0.28999999999999998" footer="0.32"/>
  <pageSetup paperSize="9" scale="83" orientation="landscape" r:id="rId8"/>
  <headerFooter alignWithMargins="0">
    <oddHeader xml:space="preserve">&amp;C&amp;"Arial,Pogrubiony"&amp;18Założenia do analizy finansowej </oddHeader>
    <oddFooter>&amp;CStrona &amp;P z &amp;N&amp;R&amp;A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E1"/>
  <sheetViews>
    <sheetView zoomScaleNormal="100" workbookViewId="0">
      <selection activeCell="X37" sqref="X37"/>
    </sheetView>
  </sheetViews>
  <sheetFormatPr defaultRowHeight="12.75"/>
  <sheetData>
    <row r="1" spans="1:5" ht="45" customHeight="1" thickBot="1">
      <c r="A1" s="438" t="s">
        <v>17</v>
      </c>
      <c r="B1" s="439"/>
      <c r="C1" s="439"/>
      <c r="D1" s="439"/>
      <c r="E1" s="440"/>
    </row>
  </sheetData>
  <customSheetViews>
    <customSheetView guid="{8634C2BB-76FB-4039-B56C-6B628142ACCE}" scale="60" showPageBreaks="1" printArea="1" view="pageBreakPreview">
      <selection activeCell="X37" sqref="X37"/>
      <pageMargins left="0.75" right="0.75" top="0.51" bottom="1" header="0.32" footer="0.5"/>
      <pageSetup paperSize="9" scale="53" orientation="landscape" r:id="rId1"/>
      <headerFooter alignWithMargins="0"/>
    </customSheetView>
    <customSheetView guid="{6F4C57C8-5562-4709-9327-9573B39EDAF4}" scale="60" showPageBreaks="1" printArea="1" view="pageBreakPreview">
      <selection activeCell="L29" sqref="L29"/>
      <pageMargins left="0.75" right="0.75" top="0.51" bottom="1" header="0.32" footer="0.5"/>
      <pageSetup paperSize="9" scale="53" orientation="landscape" r:id="rId2"/>
      <headerFooter alignWithMargins="0"/>
    </customSheetView>
    <customSheetView guid="{9EC9AAF8-31E5-417A-A928-3DBD93AA7952}">
      <selection activeCell="L29" sqref="L29"/>
      <pageMargins left="0.75" right="0.75" top="0.51" bottom="1" header="0.32" footer="0.5"/>
      <pageSetup paperSize="9" orientation="landscape" r:id="rId3"/>
      <headerFooter alignWithMargins="0"/>
    </customSheetView>
    <customSheetView guid="{19015944-8DC3-4198-B28B-DDAFEE7C00D9}">
      <selection activeCell="L29" sqref="L29"/>
      <pageMargins left="0.75" right="0.75" top="0.51" bottom="1" header="0.32" footer="0.5"/>
      <pageSetup paperSize="9" orientation="landscape" r:id="rId4"/>
      <headerFooter alignWithMargins="0"/>
    </customSheetView>
    <customSheetView guid="{F7D79B8D-92A2-4094-827A-AE8F90DE993F}">
      <selection activeCell="L29" sqref="L29"/>
      <pageMargins left="0.75" right="0.75" top="0.51" bottom="1" header="0.32" footer="0.5"/>
      <pageSetup paperSize="9" orientation="landscape" r:id="rId5"/>
      <headerFooter alignWithMargins="0"/>
    </customSheetView>
    <customSheetView guid="{6D8ACA1D-6FAD-497E-8DEE-A33C8B954C59}" showPageBreaks="1" printArea="1">
      <selection activeCell="L29" sqref="L29"/>
      <pageMargins left="0.75" right="0.75" top="0.51" bottom="1" header="0.32" footer="0.5"/>
      <pageSetup paperSize="9" scale="53" orientation="landscape" r:id="rId6"/>
      <headerFooter alignWithMargins="0"/>
    </customSheetView>
    <customSheetView guid="{E0009F4F-48B6-4F1C-908A-7AA9220F9FEE}" scale="60" showPageBreaks="1" printArea="1" view="pageBreakPreview">
      <selection activeCell="L29" sqref="L29"/>
      <pageMargins left="0.75" right="0.75" top="0.51" bottom="1" header="0.32" footer="0.5"/>
      <pageSetup paperSize="9" scale="53" orientation="landscape" r:id="rId7"/>
      <headerFooter alignWithMargins="0"/>
    </customSheetView>
  </customSheetViews>
  <mergeCells count="1">
    <mergeCell ref="A1:E1"/>
  </mergeCells>
  <phoneticPr fontId="0" type="noConversion"/>
  <pageMargins left="0.75" right="0.75" top="0.51" bottom="1" header="0.32" footer="0.5"/>
  <pageSetup paperSize="9" scale="53" orientation="landscape" r:id="rId8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E1"/>
  <sheetViews>
    <sheetView zoomScaleNormal="100" workbookViewId="0">
      <selection activeCell="X37" sqref="X37"/>
    </sheetView>
  </sheetViews>
  <sheetFormatPr defaultRowHeight="12.75"/>
  <sheetData>
    <row r="1" spans="1:5" ht="45" customHeight="1" thickBot="1">
      <c r="A1" s="438" t="s">
        <v>75</v>
      </c>
      <c r="B1" s="439"/>
      <c r="C1" s="439"/>
      <c r="D1" s="439"/>
      <c r="E1" s="440"/>
    </row>
  </sheetData>
  <customSheetViews>
    <customSheetView guid="{8634C2BB-76FB-4039-B56C-6B628142ACCE}" scale="60" showPageBreaks="1" printArea="1" view="pageBreakPreview">
      <selection activeCell="X37" sqref="X37"/>
      <pageMargins left="0.75" right="0.75" top="0.48" bottom="1" header="0.33" footer="0.5"/>
      <pageSetup paperSize="9" scale="51" orientation="landscape" r:id="rId1"/>
      <headerFooter alignWithMargins="0"/>
    </customSheetView>
    <customSheetView guid="{6F4C57C8-5562-4709-9327-9573B39EDAF4}" showPageBreaks="1" printArea="1" topLeftCell="A2">
      <selection activeCell="H25" sqref="H25"/>
      <pageMargins left="0.75" right="0.75" top="0.48" bottom="1" header="0.33" footer="0.5"/>
      <pageSetup paperSize="9" scale="51" orientation="landscape" r:id="rId2"/>
      <headerFooter alignWithMargins="0"/>
    </customSheetView>
    <customSheetView guid="{9EC9AAF8-31E5-417A-A928-3DBD93AA7952}">
      <selection activeCell="H25" sqref="H25"/>
      <pageMargins left="0.75" right="0.75" top="0.48" bottom="1" header="0.33" footer="0.5"/>
      <pageSetup paperSize="9" orientation="landscape" r:id="rId3"/>
      <headerFooter alignWithMargins="0"/>
    </customSheetView>
    <customSheetView guid="{19015944-8DC3-4198-B28B-DDAFEE7C00D9}">
      <selection activeCell="H25" sqref="H25"/>
      <pageMargins left="0.75" right="0.75" top="0.48" bottom="1" header="0.33" footer="0.5"/>
      <pageSetup paperSize="9" orientation="landscape" r:id="rId4"/>
      <headerFooter alignWithMargins="0"/>
    </customSheetView>
    <customSheetView guid="{F7D79B8D-92A2-4094-827A-AE8F90DE993F}">
      <selection activeCell="H25" sqref="H25"/>
      <pageMargins left="0.75" right="0.75" top="0.48" bottom="1" header="0.33" footer="0.5"/>
      <pageSetup paperSize="9" orientation="landscape" r:id="rId5"/>
      <headerFooter alignWithMargins="0"/>
    </customSheetView>
    <customSheetView guid="{6D8ACA1D-6FAD-497E-8DEE-A33C8B954C59}">
      <selection activeCell="H25" sqref="H25"/>
      <pageMargins left="0.75" right="0.75" top="0.48" bottom="1" header="0.33" footer="0.5"/>
      <pageSetup paperSize="9" scale="51" orientation="landscape" r:id="rId6"/>
      <headerFooter alignWithMargins="0"/>
    </customSheetView>
    <customSheetView guid="{E0009F4F-48B6-4F1C-908A-7AA9220F9FEE}" scale="60" showPageBreaks="1" printArea="1" view="pageBreakPreview">
      <selection activeCell="H25" sqref="H25"/>
      <pageMargins left="0.75" right="0.75" top="0.48" bottom="1" header="0.33" footer="0.5"/>
      <pageSetup paperSize="9" scale="51" orientation="landscape" r:id="rId7"/>
      <headerFooter alignWithMargins="0"/>
    </customSheetView>
  </customSheetViews>
  <mergeCells count="1">
    <mergeCell ref="A1:E1"/>
  </mergeCells>
  <phoneticPr fontId="0" type="noConversion"/>
  <pageMargins left="0.75" right="0.75" top="0.48" bottom="1" header="0.33" footer="0.5"/>
  <pageSetup paperSize="9" scale="51" orientation="landscape" r:id="rId8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E1"/>
  <sheetViews>
    <sheetView zoomScaleNormal="100" workbookViewId="0">
      <selection activeCell="X37" sqref="X37"/>
    </sheetView>
  </sheetViews>
  <sheetFormatPr defaultRowHeight="12.75"/>
  <sheetData>
    <row r="1" spans="1:5" ht="51" customHeight="1" thickBot="1">
      <c r="A1" s="438" t="s">
        <v>66</v>
      </c>
      <c r="B1" s="439"/>
      <c r="C1" s="439"/>
      <c r="D1" s="439"/>
      <c r="E1" s="440"/>
    </row>
  </sheetData>
  <customSheetViews>
    <customSheetView guid="{8634C2BB-76FB-4039-B56C-6B628142ACCE}" scale="60" showPageBreaks="1" printArea="1" view="pageBreakPreview">
      <selection activeCell="X37" sqref="X37"/>
      <pageMargins left="0.75" right="0.75" top="0.53" bottom="1" header="0.28999999999999998" footer="0.5"/>
      <pageSetup paperSize="9" scale="47" orientation="landscape" r:id="rId1"/>
      <headerFooter alignWithMargins="0"/>
    </customSheetView>
    <customSheetView guid="{6F4C57C8-5562-4709-9327-9573B39EDAF4}" scale="60" showPageBreaks="1" printArea="1" view="pageBreakPreview">
      <selection activeCell="N16" sqref="N16"/>
      <pageMargins left="0.75" right="0.75" top="0.53" bottom="1" header="0.28999999999999998" footer="0.5"/>
      <pageSetup paperSize="9" scale="47" orientation="landscape" r:id="rId2"/>
      <headerFooter alignWithMargins="0"/>
    </customSheetView>
    <customSheetView guid="{9EC9AAF8-31E5-417A-A928-3DBD93AA7952}">
      <selection activeCell="P34" sqref="P34"/>
      <pageMargins left="0.75" right="0.75" top="0.53" bottom="1" header="0.28999999999999998" footer="0.5"/>
      <pageSetup paperSize="9" orientation="landscape" r:id="rId3"/>
      <headerFooter alignWithMargins="0"/>
    </customSheetView>
    <customSheetView guid="{19015944-8DC3-4198-B28B-DDAFEE7C00D9}">
      <selection activeCell="P34" sqref="P34"/>
      <pageMargins left="0.75" right="0.75" top="0.53" bottom="1" header="0.28999999999999998" footer="0.5"/>
      <pageSetup paperSize="9" orientation="landscape" r:id="rId4"/>
      <headerFooter alignWithMargins="0"/>
    </customSheetView>
    <customSheetView guid="{F7D79B8D-92A2-4094-827A-AE8F90DE993F}">
      <selection activeCell="P34" sqref="P34"/>
      <pageMargins left="0.75" right="0.75" top="0.53" bottom="1" header="0.28999999999999998" footer="0.5"/>
      <pageSetup paperSize="9" orientation="landscape" r:id="rId5"/>
      <headerFooter alignWithMargins="0"/>
    </customSheetView>
    <customSheetView guid="{6D8ACA1D-6FAD-497E-8DEE-A33C8B954C59}" showPageBreaks="1" printArea="1">
      <selection activeCell="N16" sqref="N16"/>
      <pageMargins left="0.75" right="0.75" top="0.53" bottom="1" header="0.28999999999999998" footer="0.5"/>
      <pageSetup paperSize="9" scale="47" orientation="landscape" r:id="rId6"/>
      <headerFooter alignWithMargins="0"/>
    </customSheetView>
    <customSheetView guid="{E0009F4F-48B6-4F1C-908A-7AA9220F9FEE}" scale="60" showPageBreaks="1" printArea="1" view="pageBreakPreview">
      <selection activeCell="N16" sqref="N16"/>
      <pageMargins left="0.75" right="0.75" top="0.53" bottom="1" header="0.28999999999999998" footer="0.5"/>
      <pageSetup paperSize="9" scale="47" orientation="landscape" r:id="rId7"/>
      <headerFooter alignWithMargins="0"/>
    </customSheetView>
  </customSheetViews>
  <mergeCells count="1">
    <mergeCell ref="A1:E1"/>
  </mergeCells>
  <phoneticPr fontId="0" type="noConversion"/>
  <pageMargins left="0.75" right="0.75" top="0.53" bottom="1" header="0.28999999999999998" footer="0.5"/>
  <pageSetup paperSize="9" scale="47" orientation="landscape" r:id="rId8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G1"/>
  <sheetViews>
    <sheetView zoomScaleNormal="100" workbookViewId="0">
      <selection activeCell="X37" sqref="X37"/>
    </sheetView>
  </sheetViews>
  <sheetFormatPr defaultRowHeight="12.75"/>
  <sheetData>
    <row r="1" spans="1:7" ht="45" customHeight="1" thickBot="1">
      <c r="A1" s="438" t="s">
        <v>84</v>
      </c>
      <c r="B1" s="439"/>
      <c r="C1" s="439"/>
      <c r="D1" s="439"/>
      <c r="E1" s="439"/>
      <c r="F1" s="439"/>
      <c r="G1" s="440"/>
    </row>
  </sheetData>
  <customSheetViews>
    <customSheetView guid="{8634C2BB-76FB-4039-B56C-6B628142ACCE}" scale="60" showPageBreaks="1" printArea="1" view="pageBreakPreview">
      <selection activeCell="X37" sqref="X37"/>
      <pageMargins left="0.75" right="0.75" top="0.64" bottom="1" header="0.35" footer="0.5"/>
      <pageSetup paperSize="9" scale="49" orientation="landscape" r:id="rId1"/>
      <headerFooter alignWithMargins="0"/>
    </customSheetView>
    <customSheetView guid="{6F4C57C8-5562-4709-9327-9573B39EDAF4}" scale="60" showPageBreaks="1" printArea="1" view="pageBreakPreview">
      <selection activeCell="T49" sqref="T49"/>
      <pageMargins left="0.75" right="0.75" top="0.64" bottom="1" header="0.35" footer="0.5"/>
      <pageSetup paperSize="9" scale="49" orientation="landscape" r:id="rId2"/>
      <headerFooter alignWithMargins="0"/>
    </customSheetView>
    <customSheetView guid="{9EC9AAF8-31E5-417A-A928-3DBD93AA7952}">
      <selection activeCell="C6" sqref="C6"/>
      <pageMargins left="0.75" right="0.75" top="0.64" bottom="1" header="0.35" footer="0.5"/>
      <pageSetup paperSize="9" orientation="landscape" r:id="rId3"/>
      <headerFooter alignWithMargins="0"/>
    </customSheetView>
    <customSheetView guid="{19015944-8DC3-4198-B28B-DDAFEE7C00D9}">
      <selection activeCell="C6" sqref="C6"/>
      <pageMargins left="0.75" right="0.75" top="0.64" bottom="1" header="0.35" footer="0.5"/>
      <pageSetup paperSize="9" orientation="landscape" r:id="rId4"/>
      <headerFooter alignWithMargins="0"/>
    </customSheetView>
    <customSheetView guid="{F7D79B8D-92A2-4094-827A-AE8F90DE993F}">
      <selection activeCell="C6" sqref="C6"/>
      <pageMargins left="0.75" right="0.75" top="0.64" bottom="1" header="0.35" footer="0.5"/>
      <pageSetup paperSize="9" orientation="landscape" r:id="rId5"/>
      <headerFooter alignWithMargins="0"/>
    </customSheetView>
    <customSheetView guid="{6D8ACA1D-6FAD-497E-8DEE-A33C8B954C59}" showPageBreaks="1" printArea="1">
      <selection activeCell="R28" sqref="R28"/>
      <pageMargins left="0.75" right="0.75" top="0.64" bottom="1" header="0.35" footer="0.5"/>
      <pageSetup paperSize="9" scale="49" orientation="landscape" r:id="rId6"/>
      <headerFooter alignWithMargins="0"/>
    </customSheetView>
    <customSheetView guid="{E0009F4F-48B6-4F1C-908A-7AA9220F9FEE}" scale="60" showPageBreaks="1" printArea="1" view="pageBreakPreview">
      <selection activeCell="A9" sqref="A9"/>
      <pageMargins left="0.75" right="0.75" top="0.64" bottom="1" header="0.35" footer="0.5"/>
      <pageSetup paperSize="9" scale="49" orientation="landscape" r:id="rId7"/>
      <headerFooter alignWithMargins="0"/>
    </customSheetView>
  </customSheetViews>
  <mergeCells count="1">
    <mergeCell ref="A1:G1"/>
  </mergeCells>
  <phoneticPr fontId="0" type="noConversion"/>
  <pageMargins left="0.75" right="0.75" top="0.64" bottom="1" header="0.35" footer="0.5"/>
  <pageSetup paperSize="9" scale="49" orientation="landscape" r:id="rId8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E1"/>
  <sheetViews>
    <sheetView zoomScaleNormal="100" workbookViewId="0">
      <selection activeCell="X37" sqref="X37"/>
    </sheetView>
  </sheetViews>
  <sheetFormatPr defaultRowHeight="12.75"/>
  <sheetData>
    <row r="1" spans="1:5" ht="45" customHeight="1" thickBot="1">
      <c r="A1" s="438" t="s">
        <v>76</v>
      </c>
      <c r="B1" s="439"/>
      <c r="C1" s="439"/>
      <c r="D1" s="439"/>
      <c r="E1" s="440"/>
    </row>
  </sheetData>
  <customSheetViews>
    <customSheetView guid="{8634C2BB-76FB-4039-B56C-6B628142ACCE}" scale="60" showPageBreaks="1" printArea="1" view="pageBreakPreview">
      <selection activeCell="X37" sqref="X37"/>
      <pageMargins left="0.75" right="0.75" top="0.54" bottom="1" header="0.34" footer="0.5"/>
      <pageSetup paperSize="9" scale="46" orientation="landscape" r:id="rId1"/>
      <headerFooter alignWithMargins="0"/>
    </customSheetView>
    <customSheetView guid="{6F4C57C8-5562-4709-9327-9573B39EDAF4}" showPageBreaks="1" printArea="1">
      <selection activeCell="J7" sqref="J7"/>
      <pageMargins left="0.75" right="0.75" top="0.54" bottom="1" header="0.34" footer="0.5"/>
      <pageSetup paperSize="9" scale="46" orientation="landscape" r:id="rId2"/>
      <headerFooter alignWithMargins="0"/>
    </customSheetView>
    <customSheetView guid="{9EC9AAF8-31E5-417A-A928-3DBD93AA7952}">
      <selection activeCell="Q36" sqref="Q36"/>
      <pageMargins left="0.75" right="0.75" top="0.54" bottom="1" header="0.34" footer="0.5"/>
      <pageSetup paperSize="9" orientation="landscape" r:id="rId3"/>
      <headerFooter alignWithMargins="0"/>
    </customSheetView>
    <customSheetView guid="{19015944-8DC3-4198-B28B-DDAFEE7C00D9}">
      <selection activeCell="Q36" sqref="Q36"/>
      <pageMargins left="0.75" right="0.75" top="0.54" bottom="1" header="0.34" footer="0.5"/>
      <pageSetup paperSize="9" orientation="landscape" r:id="rId4"/>
      <headerFooter alignWithMargins="0"/>
    </customSheetView>
    <customSheetView guid="{F7D79B8D-92A2-4094-827A-AE8F90DE993F}">
      <selection activeCell="Q36" sqref="Q36"/>
      <pageMargins left="0.75" right="0.75" top="0.54" bottom="1" header="0.34" footer="0.5"/>
      <pageSetup paperSize="9" orientation="landscape" r:id="rId5"/>
      <headerFooter alignWithMargins="0"/>
    </customSheetView>
    <customSheetView guid="{6D8ACA1D-6FAD-497E-8DEE-A33C8B954C59}">
      <selection activeCell="J7" sqref="J7"/>
      <pageMargins left="0.75" right="0.75" top="0.54" bottom="1" header="0.34" footer="0.5"/>
      <pageSetup paperSize="9" scale="46" orientation="landscape" r:id="rId6"/>
      <headerFooter alignWithMargins="0"/>
    </customSheetView>
    <customSheetView guid="{E0009F4F-48B6-4F1C-908A-7AA9220F9FEE}" scale="60" showPageBreaks="1" printArea="1" view="pageBreakPreview">
      <selection activeCell="J7" sqref="J7"/>
      <pageMargins left="0.75" right="0.75" top="0.54" bottom="1" header="0.34" footer="0.5"/>
      <pageSetup paperSize="9" scale="46" orientation="landscape" r:id="rId7"/>
      <headerFooter alignWithMargins="0"/>
    </customSheetView>
  </customSheetViews>
  <mergeCells count="1">
    <mergeCell ref="A1:E1"/>
  </mergeCells>
  <phoneticPr fontId="0" type="noConversion"/>
  <pageMargins left="0.75" right="0.75" top="0.54" bottom="1" header="0.34" footer="0.5"/>
  <pageSetup paperSize="9" scale="46" orientation="landscape" r:id="rId8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E1"/>
  <sheetViews>
    <sheetView zoomScaleNormal="100" workbookViewId="0">
      <selection activeCell="R27" sqref="R27"/>
    </sheetView>
  </sheetViews>
  <sheetFormatPr defaultRowHeight="12.75"/>
  <sheetData>
    <row r="1" spans="1:5" ht="40.5" customHeight="1" thickBot="1">
      <c r="A1" s="438" t="s">
        <v>46</v>
      </c>
      <c r="B1" s="439"/>
      <c r="C1" s="439"/>
      <c r="D1" s="439"/>
      <c r="E1" s="440"/>
    </row>
  </sheetData>
  <customSheetViews>
    <customSheetView guid="{8634C2BB-76FB-4039-B56C-6B628142ACCE}" scale="60" showPageBreaks="1" printArea="1" view="pageBreakPreview">
      <selection activeCell="X37" sqref="X37"/>
      <pageMargins left="0.75" right="0.75" top="0.56000000000000005" bottom="1" header="0.36" footer="0.5"/>
      <pageSetup paperSize="9" orientation="landscape" r:id="rId1"/>
      <headerFooter alignWithMargins="0"/>
    </customSheetView>
    <customSheetView guid="{6F4C57C8-5562-4709-9327-9573B39EDAF4}">
      <selection activeCell="P14" sqref="P14"/>
      <pageMargins left="0.75" right="0.75" top="0.56000000000000005" bottom="1" header="0.36" footer="0.5"/>
      <pageSetup paperSize="9" orientation="landscape" r:id="rId2"/>
      <headerFooter alignWithMargins="0"/>
    </customSheetView>
    <customSheetView guid="{9EC9AAF8-31E5-417A-A928-3DBD93AA7952}">
      <selection activeCell="P14" sqref="P14"/>
      <pageMargins left="0.75" right="0.75" top="0.56000000000000005" bottom="1" header="0.36" footer="0.5"/>
      <pageSetup paperSize="9" orientation="landscape" r:id="rId3"/>
      <headerFooter alignWithMargins="0"/>
    </customSheetView>
    <customSheetView guid="{19015944-8DC3-4198-B28B-DDAFEE7C00D9}">
      <selection activeCell="O30" sqref="O30"/>
      <pageMargins left="0.75" right="0.75" top="0.56000000000000005" bottom="1" header="0.36" footer="0.5"/>
      <pageSetup paperSize="9" orientation="landscape" r:id="rId4"/>
      <headerFooter alignWithMargins="0"/>
    </customSheetView>
    <customSheetView guid="{F7D79B8D-92A2-4094-827A-AE8F90DE993F}">
      <selection activeCell="P14" sqref="P14"/>
      <pageMargins left="0.75" right="0.75" top="0.56000000000000005" bottom="1" header="0.36" footer="0.5"/>
      <pageSetup paperSize="9" orientation="landscape" r:id="rId5"/>
      <headerFooter alignWithMargins="0"/>
    </customSheetView>
    <customSheetView guid="{6D8ACA1D-6FAD-497E-8DEE-A33C8B954C59}">
      <selection activeCell="P14" sqref="P14"/>
      <pageMargins left="0.75" right="0.75" top="0.56000000000000005" bottom="1" header="0.36" footer="0.5"/>
      <pageSetup paperSize="9" orientation="landscape" r:id="rId6"/>
      <headerFooter alignWithMargins="0"/>
    </customSheetView>
    <customSheetView guid="{E0009F4F-48B6-4F1C-908A-7AA9220F9FEE}" scale="60" showPageBreaks="1" printArea="1" view="pageBreakPreview">
      <selection activeCell="Q45" sqref="Q45"/>
      <pageMargins left="0.75" right="0.75" top="0.56000000000000005" bottom="1" header="0.36" footer="0.5"/>
      <pageSetup paperSize="9" orientation="landscape" r:id="rId7"/>
      <headerFooter alignWithMargins="0"/>
    </customSheetView>
  </customSheetViews>
  <mergeCells count="1">
    <mergeCell ref="A1:E1"/>
  </mergeCells>
  <phoneticPr fontId="0" type="noConversion"/>
  <pageMargins left="0.75" right="0.75" top="0.56000000000000005" bottom="1" header="0.36" footer="0.5"/>
  <pageSetup paperSize="9" orientation="landscape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3"/>
  <sheetViews>
    <sheetView topLeftCell="A13" zoomScale="90" zoomScaleNormal="90" workbookViewId="0">
      <selection activeCell="B36" sqref="B36"/>
    </sheetView>
  </sheetViews>
  <sheetFormatPr defaultRowHeight="12.75"/>
  <cols>
    <col min="1" max="1" width="4.28515625" customWidth="1"/>
    <col min="2" max="2" width="47.28515625" customWidth="1"/>
    <col min="3" max="4" width="15.5703125" customWidth="1"/>
    <col min="5" max="5" width="15.85546875" customWidth="1"/>
    <col min="6" max="17" width="15.5703125" customWidth="1"/>
    <col min="18" max="16384" width="9.140625" style="66"/>
  </cols>
  <sheetData>
    <row r="1" spans="1:57" s="45" customFormat="1">
      <c r="A1" s="383" t="s">
        <v>392</v>
      </c>
      <c r="B1" s="383"/>
      <c r="C1" s="383"/>
      <c r="D1" s="383"/>
      <c r="E1" s="383"/>
      <c r="F1" s="379"/>
      <c r="G1" s="386"/>
      <c r="K1" s="27"/>
      <c r="L1" s="27"/>
      <c r="M1" s="27"/>
      <c r="N1" s="27"/>
      <c r="O1" s="27"/>
      <c r="P1" s="27"/>
      <c r="Q1" s="27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</row>
    <row r="2" spans="1:57" s="62" customFormat="1">
      <c r="A2" s="393" t="s">
        <v>372</v>
      </c>
      <c r="B2" s="393"/>
      <c r="C2" s="393"/>
      <c r="D2" s="393"/>
      <c r="E2" s="393"/>
      <c r="F2" s="381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</row>
    <row r="3" spans="1:57" s="74" customFormat="1">
      <c r="A3" s="384" t="s">
        <v>22</v>
      </c>
      <c r="B3" s="387" t="s">
        <v>23</v>
      </c>
      <c r="C3" s="385" t="s">
        <v>24</v>
      </c>
      <c r="D3" s="385" t="s">
        <v>24</v>
      </c>
      <c r="E3" s="385" t="s">
        <v>24</v>
      </c>
      <c r="F3" s="385" t="s">
        <v>373</v>
      </c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</row>
    <row r="4" spans="1:57" s="62" customFormat="1" ht="25.5">
      <c r="A4" s="380" t="s">
        <v>26</v>
      </c>
      <c r="B4" s="394" t="s">
        <v>85</v>
      </c>
      <c r="C4" s="395">
        <f>C5+C12</f>
        <v>0</v>
      </c>
      <c r="D4" s="395">
        <f t="shared" ref="D4:E4" si="0">D5+D12</f>
        <v>0</v>
      </c>
      <c r="E4" s="395">
        <f t="shared" si="0"/>
        <v>0</v>
      </c>
      <c r="F4" s="395">
        <f>F5+F12</f>
        <v>0</v>
      </c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</row>
    <row r="5" spans="1:57" s="147" customFormat="1">
      <c r="A5" s="396" t="s">
        <v>27</v>
      </c>
      <c r="B5" s="382" t="s">
        <v>374</v>
      </c>
      <c r="C5" s="391">
        <f>SUM(C6:C11)</f>
        <v>0</v>
      </c>
      <c r="D5" s="391">
        <f t="shared" ref="D5:E5" si="1">SUM(D6:D11)</f>
        <v>0</v>
      </c>
      <c r="E5" s="391">
        <f t="shared" si="1"/>
        <v>0</v>
      </c>
      <c r="F5" s="391">
        <f>SUM(F6:F11)</f>
        <v>0</v>
      </c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</row>
    <row r="6" spans="1:57" s="77" customFormat="1">
      <c r="A6" s="389" t="s">
        <v>375</v>
      </c>
      <c r="B6" s="390"/>
      <c r="C6" s="397"/>
      <c r="D6" s="397"/>
      <c r="E6" s="397"/>
      <c r="F6" s="397">
        <f>SUM(C6:E6)</f>
        <v>0</v>
      </c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</row>
    <row r="7" spans="1:57" s="77" customFormat="1">
      <c r="A7" s="389"/>
      <c r="B7" s="390" t="s">
        <v>376</v>
      </c>
      <c r="C7" s="397"/>
      <c r="D7" s="397"/>
      <c r="E7" s="397"/>
      <c r="F7" s="397">
        <f t="shared" ref="F7:F29" si="2">SUM(C7:E7)</f>
        <v>0</v>
      </c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</row>
    <row r="8" spans="1:57" s="77" customFormat="1">
      <c r="A8" s="389" t="s">
        <v>377</v>
      </c>
      <c r="B8" s="390"/>
      <c r="C8" s="397"/>
      <c r="D8" s="397"/>
      <c r="E8" s="397"/>
      <c r="F8" s="397">
        <f t="shared" si="2"/>
        <v>0</v>
      </c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</row>
    <row r="9" spans="1:57" s="84" customFormat="1" ht="25.5" customHeight="1">
      <c r="A9" s="389"/>
      <c r="B9" s="390" t="s">
        <v>376</v>
      </c>
      <c r="C9" s="397"/>
      <c r="D9" s="397"/>
      <c r="E9" s="397"/>
      <c r="F9" s="397">
        <f t="shared" si="2"/>
        <v>0</v>
      </c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</row>
    <row r="10" spans="1:57" s="62" customFormat="1">
      <c r="A10" s="389" t="s">
        <v>378</v>
      </c>
      <c r="B10" s="390"/>
      <c r="C10" s="397"/>
      <c r="D10" s="397"/>
      <c r="E10" s="397"/>
      <c r="F10" s="397">
        <f t="shared" si="2"/>
        <v>0</v>
      </c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</row>
    <row r="11" spans="1:57" s="62" customFormat="1">
      <c r="A11" s="389"/>
      <c r="B11" s="390" t="s">
        <v>376</v>
      </c>
      <c r="C11" s="397"/>
      <c r="D11" s="397"/>
      <c r="E11" s="397"/>
      <c r="F11" s="397">
        <f t="shared" si="2"/>
        <v>0</v>
      </c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</row>
    <row r="12" spans="1:57" s="62" customFormat="1">
      <c r="A12" s="396" t="s">
        <v>30</v>
      </c>
      <c r="B12" s="382" t="s">
        <v>379</v>
      </c>
      <c r="C12" s="391">
        <f>SUM(C13:C18)</f>
        <v>0</v>
      </c>
      <c r="D12" s="391">
        <f t="shared" ref="D12:E12" si="3">SUM(D13:D18)</f>
        <v>0</v>
      </c>
      <c r="E12" s="391">
        <f t="shared" si="3"/>
        <v>0</v>
      </c>
      <c r="F12" s="391">
        <f>SUM(F13:F18)</f>
        <v>0</v>
      </c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</row>
    <row r="13" spans="1:57" s="62" customFormat="1">
      <c r="A13" s="389" t="s">
        <v>380</v>
      </c>
      <c r="B13" s="390"/>
      <c r="C13" s="397"/>
      <c r="D13" s="397"/>
      <c r="E13" s="397"/>
      <c r="F13" s="397">
        <f t="shared" si="2"/>
        <v>0</v>
      </c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</row>
    <row r="14" spans="1:57" s="62" customFormat="1">
      <c r="A14" s="389"/>
      <c r="B14" s="390" t="s">
        <v>376</v>
      </c>
      <c r="C14" s="397"/>
      <c r="D14" s="397"/>
      <c r="E14" s="397"/>
      <c r="F14" s="397">
        <f t="shared" si="2"/>
        <v>0</v>
      </c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</row>
    <row r="15" spans="1:57" s="62" customFormat="1">
      <c r="A15" s="389" t="s">
        <v>381</v>
      </c>
      <c r="B15" s="390"/>
      <c r="C15" s="397"/>
      <c r="D15" s="397"/>
      <c r="E15" s="397"/>
      <c r="F15" s="397">
        <f t="shared" si="2"/>
        <v>0</v>
      </c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</row>
    <row r="16" spans="1:57" s="62" customFormat="1">
      <c r="A16" s="389"/>
      <c r="B16" s="390" t="s">
        <v>376</v>
      </c>
      <c r="C16" s="397"/>
      <c r="D16" s="397"/>
      <c r="E16" s="397"/>
      <c r="F16" s="397">
        <f t="shared" si="2"/>
        <v>0</v>
      </c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</row>
    <row r="17" spans="1:57" s="65" customFormat="1">
      <c r="A17" s="389" t="s">
        <v>382</v>
      </c>
      <c r="B17" s="390"/>
      <c r="C17" s="397"/>
      <c r="D17" s="397"/>
      <c r="E17" s="397"/>
      <c r="F17" s="397">
        <f t="shared" si="2"/>
        <v>0</v>
      </c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</row>
    <row r="18" spans="1:57" s="65" customFormat="1">
      <c r="A18" s="389"/>
      <c r="B18" s="390" t="s">
        <v>376</v>
      </c>
      <c r="C18" s="397"/>
      <c r="D18" s="397"/>
      <c r="E18" s="397"/>
      <c r="F18" s="397">
        <f t="shared" si="2"/>
        <v>0</v>
      </c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</row>
    <row r="19" spans="1:57" s="65" customFormat="1" ht="25.5">
      <c r="A19" s="380" t="s">
        <v>31</v>
      </c>
      <c r="B19" s="394" t="s">
        <v>371</v>
      </c>
      <c r="C19" s="395">
        <f>C20+C25</f>
        <v>0</v>
      </c>
      <c r="D19" s="395">
        <f t="shared" ref="D19:F19" si="4">D20+D25</f>
        <v>0</v>
      </c>
      <c r="E19" s="395">
        <f t="shared" si="4"/>
        <v>0</v>
      </c>
      <c r="F19" s="395">
        <f t="shared" si="4"/>
        <v>0</v>
      </c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</row>
    <row r="20" spans="1:57" s="65" customFormat="1">
      <c r="A20" s="396" t="s">
        <v>44</v>
      </c>
      <c r="B20" s="382" t="s">
        <v>383</v>
      </c>
      <c r="C20" s="391">
        <f>SUM(C21:C24)</f>
        <v>0</v>
      </c>
      <c r="D20" s="391">
        <f t="shared" ref="D20:E20" si="5">SUM(D21:D24)</f>
        <v>0</v>
      </c>
      <c r="E20" s="391">
        <f t="shared" si="5"/>
        <v>0</v>
      </c>
      <c r="F20" s="391">
        <f>SUM(F21:F24)</f>
        <v>0</v>
      </c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</row>
    <row r="21" spans="1:57" s="65" customFormat="1">
      <c r="A21" s="389" t="s">
        <v>384</v>
      </c>
      <c r="B21" s="390"/>
      <c r="C21" s="397"/>
      <c r="D21" s="397"/>
      <c r="E21" s="397"/>
      <c r="F21" s="397">
        <f t="shared" si="2"/>
        <v>0</v>
      </c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</row>
    <row r="22" spans="1:57" s="65" customFormat="1">
      <c r="A22" s="389"/>
      <c r="B22" s="390" t="s">
        <v>376</v>
      </c>
      <c r="C22" s="397"/>
      <c r="D22" s="397"/>
      <c r="E22" s="397"/>
      <c r="F22" s="397">
        <f t="shared" si="2"/>
        <v>0</v>
      </c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</row>
    <row r="23" spans="1:57" s="65" customFormat="1">
      <c r="A23" s="389" t="s">
        <v>385</v>
      </c>
      <c r="B23" s="390"/>
      <c r="C23" s="397"/>
      <c r="D23" s="397"/>
      <c r="E23" s="397"/>
      <c r="F23" s="397">
        <f t="shared" si="2"/>
        <v>0</v>
      </c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</row>
    <row r="24" spans="1:57" s="65" customFormat="1">
      <c r="A24" s="389"/>
      <c r="B24" s="390" t="s">
        <v>376</v>
      </c>
      <c r="C24" s="397"/>
      <c r="D24" s="397"/>
      <c r="E24" s="397"/>
      <c r="F24" s="397">
        <f t="shared" si="2"/>
        <v>0</v>
      </c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</row>
    <row r="25" spans="1:57" s="65" customFormat="1">
      <c r="A25" s="396" t="s">
        <v>45</v>
      </c>
      <c r="B25" s="382" t="s">
        <v>386</v>
      </c>
      <c r="C25" s="391">
        <f>SUM(C26:C29)</f>
        <v>0</v>
      </c>
      <c r="D25" s="391">
        <f t="shared" ref="D25:E25" si="6">SUM(D26:D29)</f>
        <v>0</v>
      </c>
      <c r="E25" s="391">
        <f t="shared" si="6"/>
        <v>0</v>
      </c>
      <c r="F25" s="391">
        <f>SUM(F26:F29)</f>
        <v>0</v>
      </c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</row>
    <row r="26" spans="1:57" s="65" customFormat="1">
      <c r="A26" s="389" t="s">
        <v>387</v>
      </c>
      <c r="B26" s="390"/>
      <c r="C26" s="397"/>
      <c r="D26" s="397"/>
      <c r="E26" s="397"/>
      <c r="F26" s="397">
        <f t="shared" si="2"/>
        <v>0</v>
      </c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</row>
    <row r="27" spans="1:57" s="65" customFormat="1">
      <c r="A27" s="389"/>
      <c r="B27" s="390" t="s">
        <v>376</v>
      </c>
      <c r="C27" s="397"/>
      <c r="D27" s="397"/>
      <c r="E27" s="397"/>
      <c r="F27" s="397">
        <f t="shared" si="2"/>
        <v>0</v>
      </c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</row>
    <row r="28" spans="1:57" s="65" customFormat="1">
      <c r="A28" s="389" t="s">
        <v>388</v>
      </c>
      <c r="B28" s="390"/>
      <c r="C28" s="397"/>
      <c r="D28" s="397"/>
      <c r="E28" s="397"/>
      <c r="F28" s="397">
        <f t="shared" si="2"/>
        <v>0</v>
      </c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</row>
    <row r="29" spans="1:57" s="65" customFormat="1">
      <c r="A29" s="389"/>
      <c r="B29" s="390" t="s">
        <v>376</v>
      </c>
      <c r="C29" s="397"/>
      <c r="D29" s="397"/>
      <c r="E29" s="397"/>
      <c r="F29" s="397">
        <f t="shared" si="2"/>
        <v>0</v>
      </c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</row>
    <row r="30" spans="1:57" s="65" customFormat="1">
      <c r="A30" s="396" t="s">
        <v>71</v>
      </c>
      <c r="B30" s="382" t="s">
        <v>389</v>
      </c>
      <c r="C30" s="391">
        <f>C5+C20</f>
        <v>0</v>
      </c>
      <c r="D30" s="391">
        <f t="shared" ref="D30:E30" si="7">D5+D20</f>
        <v>0</v>
      </c>
      <c r="E30" s="391">
        <f t="shared" si="7"/>
        <v>0</v>
      </c>
      <c r="F30" s="391">
        <f>F5+F20</f>
        <v>0</v>
      </c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</row>
    <row r="31" spans="1:57" s="65" customFormat="1">
      <c r="A31" s="396" t="s">
        <v>102</v>
      </c>
      <c r="B31" s="382" t="s">
        <v>390</v>
      </c>
      <c r="C31" s="391">
        <f>C12+C25</f>
        <v>0</v>
      </c>
      <c r="D31" s="391">
        <f>D12+D25</f>
        <v>0</v>
      </c>
      <c r="E31" s="391">
        <f t="shared" ref="E31" si="8">E12+E25</f>
        <v>0</v>
      </c>
      <c r="F31" s="391">
        <f>F12+F25</f>
        <v>0</v>
      </c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</row>
    <row r="32" spans="1:57" s="65" customFormat="1" ht="25.5">
      <c r="A32" s="388" t="s">
        <v>57</v>
      </c>
      <c r="B32" s="398" t="s">
        <v>391</v>
      </c>
      <c r="C32" s="392">
        <f>C30+C31</f>
        <v>0</v>
      </c>
      <c r="D32" s="392">
        <f>D30+D31</f>
        <v>0</v>
      </c>
      <c r="E32" s="392">
        <f>E30+E31</f>
        <v>0</v>
      </c>
      <c r="F32" s="392">
        <f>F30+F31</f>
        <v>0</v>
      </c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</row>
    <row r="33" spans="1:57" s="65" customFormat="1">
      <c r="A33" s="22"/>
      <c r="B33" s="75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</row>
    <row r="34" spans="1:57" s="45" customFormat="1">
      <c r="A34" s="24" t="s">
        <v>87</v>
      </c>
      <c r="B34" s="23"/>
      <c r="C34" s="26"/>
      <c r="D34" s="400" t="s">
        <v>325</v>
      </c>
      <c r="E34" s="401"/>
      <c r="F34" s="401"/>
      <c r="G34" s="402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</row>
    <row r="35" spans="1:57" s="74" customFormat="1">
      <c r="A35" s="25" t="s">
        <v>22</v>
      </c>
      <c r="B35" s="46" t="s">
        <v>23</v>
      </c>
      <c r="C35" s="29" t="s">
        <v>24</v>
      </c>
      <c r="D35" s="29" t="s">
        <v>24</v>
      </c>
      <c r="E35" s="29" t="s">
        <v>24</v>
      </c>
      <c r="F35" s="29" t="s">
        <v>24</v>
      </c>
      <c r="G35" s="29" t="s">
        <v>24</v>
      </c>
      <c r="H35" s="29" t="s">
        <v>24</v>
      </c>
      <c r="I35" s="29" t="s">
        <v>24</v>
      </c>
      <c r="J35" s="29" t="s">
        <v>24</v>
      </c>
      <c r="K35" s="29" t="s">
        <v>24</v>
      </c>
      <c r="L35" s="29" t="s">
        <v>24</v>
      </c>
      <c r="M35" s="29" t="s">
        <v>24</v>
      </c>
      <c r="N35" s="29" t="s">
        <v>24</v>
      </c>
      <c r="O35" s="29" t="s">
        <v>24</v>
      </c>
      <c r="P35" s="29" t="s">
        <v>24</v>
      </c>
      <c r="Q35" s="29" t="s">
        <v>24</v>
      </c>
    </row>
    <row r="36" spans="1:57" s="62" customFormat="1">
      <c r="A36" s="4"/>
      <c r="B36" s="49" t="s">
        <v>72</v>
      </c>
      <c r="C36" s="35">
        <f>SUM(C37:C38)</f>
        <v>0</v>
      </c>
      <c r="D36" s="35">
        <f t="shared" ref="D36:Q36" si="9">SUM(D37:D38)</f>
        <v>0</v>
      </c>
      <c r="E36" s="35">
        <f t="shared" si="9"/>
        <v>0</v>
      </c>
      <c r="F36" s="35">
        <f t="shared" si="9"/>
        <v>0</v>
      </c>
      <c r="G36" s="35">
        <f t="shared" si="9"/>
        <v>0</v>
      </c>
      <c r="H36" s="35">
        <f t="shared" si="9"/>
        <v>0</v>
      </c>
      <c r="I36" s="35">
        <f t="shared" si="9"/>
        <v>0</v>
      </c>
      <c r="J36" s="35">
        <f t="shared" si="9"/>
        <v>0</v>
      </c>
      <c r="K36" s="35">
        <f t="shared" si="9"/>
        <v>0</v>
      </c>
      <c r="L36" s="35">
        <f t="shared" si="9"/>
        <v>0</v>
      </c>
      <c r="M36" s="35">
        <f t="shared" si="9"/>
        <v>0</v>
      </c>
      <c r="N36" s="35">
        <f t="shared" si="9"/>
        <v>0</v>
      </c>
      <c r="O36" s="35">
        <f t="shared" si="9"/>
        <v>0</v>
      </c>
      <c r="P36" s="35">
        <f t="shared" si="9"/>
        <v>0</v>
      </c>
      <c r="Q36" s="35">
        <f t="shared" si="9"/>
        <v>0</v>
      </c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</row>
    <row r="37" spans="1:57" s="67" customFormat="1">
      <c r="A37" s="5"/>
      <c r="B37" s="5" t="s">
        <v>88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57" s="67" customFormat="1">
      <c r="A38" s="5"/>
      <c r="B38" s="68" t="s">
        <v>89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57" s="65" customFormat="1">
      <c r="A39" s="22"/>
      <c r="B39" s="75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</row>
    <row r="40" spans="1:57" s="45" customFormat="1">
      <c r="A40" s="24" t="s">
        <v>90</v>
      </c>
      <c r="B40" s="23"/>
      <c r="C40" s="26"/>
      <c r="D40" s="400" t="s">
        <v>325</v>
      </c>
      <c r="E40" s="401"/>
      <c r="F40" s="401"/>
      <c r="G40" s="402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</row>
    <row r="41" spans="1:57" s="63" customFormat="1">
      <c r="A41" s="25" t="s">
        <v>22</v>
      </c>
      <c r="B41" s="46" t="s">
        <v>23</v>
      </c>
      <c r="C41" s="29" t="s">
        <v>24</v>
      </c>
      <c r="D41" s="29" t="s">
        <v>24</v>
      </c>
      <c r="E41" s="29" t="s">
        <v>24</v>
      </c>
      <c r="F41" s="29" t="s">
        <v>24</v>
      </c>
      <c r="G41" s="29" t="s">
        <v>24</v>
      </c>
      <c r="H41" s="29" t="s">
        <v>24</v>
      </c>
      <c r="I41" s="29" t="s">
        <v>24</v>
      </c>
      <c r="J41" s="29" t="s">
        <v>24</v>
      </c>
      <c r="K41" s="29" t="s">
        <v>24</v>
      </c>
      <c r="L41" s="29" t="s">
        <v>24</v>
      </c>
      <c r="M41" s="29" t="s">
        <v>24</v>
      </c>
      <c r="N41" s="29" t="s">
        <v>24</v>
      </c>
      <c r="O41" s="29" t="s">
        <v>24</v>
      </c>
      <c r="P41" s="29" t="s">
        <v>24</v>
      </c>
      <c r="Q41" s="29" t="s">
        <v>24</v>
      </c>
    </row>
    <row r="42" spans="1:57" s="65" customFormat="1">
      <c r="A42" s="13" t="s">
        <v>25</v>
      </c>
      <c r="B42" s="48" t="s">
        <v>81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</row>
    <row r="43" spans="1:57" s="65" customFormat="1">
      <c r="A43" s="4" t="s">
        <v>27</v>
      </c>
      <c r="B43" s="86" t="s">
        <v>101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</row>
    <row r="44" spans="1:57" s="65" customFormat="1">
      <c r="A44" s="4" t="s">
        <v>30</v>
      </c>
      <c r="B44" s="49" t="s">
        <v>32</v>
      </c>
      <c r="C44" s="35">
        <f>SUM(C45:C52)</f>
        <v>0</v>
      </c>
      <c r="D44" s="35">
        <f t="shared" ref="D44:Q44" si="10">SUM(D45:D52)</f>
        <v>0</v>
      </c>
      <c r="E44" s="35">
        <f t="shared" si="10"/>
        <v>0</v>
      </c>
      <c r="F44" s="35">
        <f t="shared" si="10"/>
        <v>0</v>
      </c>
      <c r="G44" s="35">
        <f t="shared" si="10"/>
        <v>0</v>
      </c>
      <c r="H44" s="35">
        <f t="shared" si="10"/>
        <v>0</v>
      </c>
      <c r="I44" s="35">
        <f t="shared" si="10"/>
        <v>0</v>
      </c>
      <c r="J44" s="35">
        <f t="shared" si="10"/>
        <v>0</v>
      </c>
      <c r="K44" s="35">
        <f t="shared" si="10"/>
        <v>0</v>
      </c>
      <c r="L44" s="35">
        <f t="shared" si="10"/>
        <v>0</v>
      </c>
      <c r="M44" s="35">
        <f t="shared" si="10"/>
        <v>0</v>
      </c>
      <c r="N44" s="35">
        <f t="shared" si="10"/>
        <v>0</v>
      </c>
      <c r="O44" s="35">
        <f t="shared" si="10"/>
        <v>0</v>
      </c>
      <c r="P44" s="35">
        <f t="shared" si="10"/>
        <v>0</v>
      </c>
      <c r="Q44" s="35">
        <f t="shared" si="10"/>
        <v>0</v>
      </c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</row>
    <row r="45" spans="1:57" s="65" customFormat="1">
      <c r="A45" s="4"/>
      <c r="B45" s="47" t="s">
        <v>33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</row>
    <row r="46" spans="1:57" s="65" customFormat="1">
      <c r="A46" s="4"/>
      <c r="B46" s="5" t="s">
        <v>34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</row>
    <row r="47" spans="1:57" s="65" customFormat="1">
      <c r="A47" s="4"/>
      <c r="B47" s="5" t="s">
        <v>35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</row>
    <row r="48" spans="1:57" s="65" customFormat="1">
      <c r="A48" s="4"/>
      <c r="B48" s="5" t="s">
        <v>36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</row>
    <row r="49" spans="1:57" s="65" customFormat="1">
      <c r="A49" s="4"/>
      <c r="B49" s="5" t="s">
        <v>37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</row>
    <row r="50" spans="1:57" s="65" customFormat="1">
      <c r="A50" s="4"/>
      <c r="B50" s="5" t="s">
        <v>38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</row>
    <row r="51" spans="1:57" s="65" customFormat="1">
      <c r="A51" s="20"/>
      <c r="B51" s="5" t="s">
        <v>39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</row>
    <row r="52" spans="1:57" s="65" customFormat="1">
      <c r="A52" s="20"/>
      <c r="B52" s="6" t="s">
        <v>40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</row>
    <row r="53" spans="1:57" s="65" customFormat="1">
      <c r="A53" s="22"/>
      <c r="B53" s="5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</row>
    <row r="54" spans="1:57" s="45" customFormat="1">
      <c r="A54" s="24" t="s">
        <v>93</v>
      </c>
      <c r="B54" s="23"/>
      <c r="C54" s="85"/>
      <c r="D54" s="85"/>
      <c r="E54" s="317" t="s">
        <v>327</v>
      </c>
      <c r="F54" s="318"/>
      <c r="G54" s="318"/>
      <c r="H54" s="319"/>
      <c r="I54" s="320"/>
      <c r="J54" s="321"/>
      <c r="K54" s="27"/>
      <c r="L54" s="27"/>
      <c r="M54" s="27"/>
      <c r="N54" s="27"/>
      <c r="O54" s="27"/>
      <c r="P54" s="27"/>
      <c r="Q54" s="27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</row>
    <row r="55" spans="1:57" s="63" customFormat="1">
      <c r="A55" s="25" t="s">
        <v>22</v>
      </c>
      <c r="B55" s="46" t="s">
        <v>23</v>
      </c>
      <c r="C55" s="29" t="s">
        <v>24</v>
      </c>
      <c r="D55" s="29" t="s">
        <v>24</v>
      </c>
      <c r="E55" s="29" t="s">
        <v>24</v>
      </c>
      <c r="F55" s="29" t="s">
        <v>24</v>
      </c>
      <c r="G55" s="29" t="s">
        <v>24</v>
      </c>
      <c r="H55" s="29" t="s">
        <v>24</v>
      </c>
      <c r="I55" s="29" t="s">
        <v>24</v>
      </c>
      <c r="J55" s="29" t="s">
        <v>24</v>
      </c>
      <c r="K55" s="29" t="s">
        <v>24</v>
      </c>
      <c r="L55" s="29" t="s">
        <v>24</v>
      </c>
      <c r="M55" s="29" t="s">
        <v>24</v>
      </c>
      <c r="N55" s="29" t="s">
        <v>24</v>
      </c>
      <c r="O55" s="29" t="s">
        <v>24</v>
      </c>
      <c r="P55" s="29" t="s">
        <v>24</v>
      </c>
      <c r="Q55" s="29" t="s">
        <v>24</v>
      </c>
    </row>
    <row r="56" spans="1:57" s="65" customFormat="1">
      <c r="A56" s="13" t="s">
        <v>25</v>
      </c>
      <c r="B56" s="52" t="s">
        <v>15</v>
      </c>
      <c r="C56" s="71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</row>
    <row r="57" spans="1:57" s="65" customFormat="1">
      <c r="A57" s="4" t="s">
        <v>27</v>
      </c>
      <c r="B57" s="49" t="s">
        <v>41</v>
      </c>
      <c r="C57" s="334">
        <f>C58+C59-C60</f>
        <v>0</v>
      </c>
      <c r="D57" s="334">
        <f t="shared" ref="D57:Q57" si="11">D58+D59-D60</f>
        <v>0</v>
      </c>
      <c r="E57" s="334">
        <f t="shared" si="11"/>
        <v>0</v>
      </c>
      <c r="F57" s="334">
        <f t="shared" si="11"/>
        <v>0</v>
      </c>
      <c r="G57" s="334">
        <f t="shared" si="11"/>
        <v>0</v>
      </c>
      <c r="H57" s="334">
        <f t="shared" si="11"/>
        <v>0</v>
      </c>
      <c r="I57" s="334">
        <f t="shared" si="11"/>
        <v>0</v>
      </c>
      <c r="J57" s="334">
        <f t="shared" si="11"/>
        <v>0</v>
      </c>
      <c r="K57" s="334">
        <f t="shared" si="11"/>
        <v>0</v>
      </c>
      <c r="L57" s="334">
        <f t="shared" si="11"/>
        <v>0</v>
      </c>
      <c r="M57" s="334">
        <f t="shared" si="11"/>
        <v>0</v>
      </c>
      <c r="N57" s="334">
        <f t="shared" si="11"/>
        <v>0</v>
      </c>
      <c r="O57" s="334">
        <f t="shared" si="11"/>
        <v>0</v>
      </c>
      <c r="P57" s="334">
        <f t="shared" si="11"/>
        <v>0</v>
      </c>
      <c r="Q57" s="334">
        <f t="shared" si="11"/>
        <v>0</v>
      </c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</row>
    <row r="58" spans="1:57" s="65" customFormat="1">
      <c r="A58" s="4"/>
      <c r="B58" s="47" t="s">
        <v>42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</row>
    <row r="59" spans="1:57" s="65" customFormat="1">
      <c r="A59" s="20"/>
      <c r="B59" s="6" t="s">
        <v>43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</row>
    <row r="60" spans="1:57" s="65" customFormat="1" ht="25.5">
      <c r="A60" s="20"/>
      <c r="B60" s="6" t="s">
        <v>91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</row>
    <row r="61" spans="1:57" s="65" customFormat="1">
      <c r="A61" s="11" t="s">
        <v>30</v>
      </c>
      <c r="B61" s="51" t="s">
        <v>73</v>
      </c>
      <c r="C61" s="38">
        <f>C57-C56</f>
        <v>0</v>
      </c>
      <c r="D61" s="38">
        <f>D57-C57</f>
        <v>0</v>
      </c>
      <c r="E61" s="38">
        <f t="shared" ref="E61:Q61" si="12">E57-D57</f>
        <v>0</v>
      </c>
      <c r="F61" s="38">
        <f t="shared" si="12"/>
        <v>0</v>
      </c>
      <c r="G61" s="38">
        <f t="shared" si="12"/>
        <v>0</v>
      </c>
      <c r="H61" s="38">
        <f t="shared" si="12"/>
        <v>0</v>
      </c>
      <c r="I61" s="38">
        <f t="shared" si="12"/>
        <v>0</v>
      </c>
      <c r="J61" s="38">
        <f t="shared" si="12"/>
        <v>0</v>
      </c>
      <c r="K61" s="38">
        <f t="shared" si="12"/>
        <v>0</v>
      </c>
      <c r="L61" s="38">
        <f t="shared" si="12"/>
        <v>0</v>
      </c>
      <c r="M61" s="38">
        <f t="shared" si="12"/>
        <v>0</v>
      </c>
      <c r="N61" s="38">
        <f t="shared" si="12"/>
        <v>0</v>
      </c>
      <c r="O61" s="38">
        <f t="shared" si="12"/>
        <v>0</v>
      </c>
      <c r="P61" s="38">
        <f t="shared" si="12"/>
        <v>0</v>
      </c>
      <c r="Q61" s="38">
        <f t="shared" si="12"/>
        <v>0</v>
      </c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</row>
    <row r="62" spans="1:57" s="65" customFormat="1">
      <c r="A62" s="21"/>
      <c r="B62" s="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</row>
    <row r="63" spans="1:57"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</row>
  </sheetData>
  <customSheetViews>
    <customSheetView guid="{8634C2BB-76FB-4039-B56C-6B628142ACCE}" scale="70" showPageBreaks="1" printArea="1" topLeftCell="A13">
      <selection activeCell="X37" sqref="X37"/>
      <pageMargins left="0.59055118110236227" right="0.59055118110236227" top="1.0629921259842521" bottom="0.62992125984251968" header="0.59055118110236227" footer="0.39370078740157483"/>
      <pageSetup paperSize="9" scale="39" pageOrder="overThenDown" orientation="landscape" horizontalDpi="300" verticalDpi="300" r:id="rId1"/>
      <headerFooter alignWithMargins="0">
        <oddHeader xml:space="preserve">&amp;L&amp;"Arial,Pogrubiony"&amp;16Dane wyjściowe do analizy finansowej 
</oddHeader>
        <oddFooter>&amp;CStrona &amp;P z &amp;N&amp;R&amp;A</oddFooter>
      </headerFooter>
    </customSheetView>
    <customSheetView guid="{6F4C57C8-5562-4709-9327-9573B39EDAF4}" showPageBreaks="1" printArea="1" topLeftCell="A34">
      <selection activeCell="E54" sqref="E54"/>
      <pageMargins left="0.59055118110236227" right="0.59055118110236227" top="1.0629921259842521" bottom="0.62992125984251968" header="0.59055118110236227" footer="0.39370078740157483"/>
      <pageSetup paperSize="9" scale="39" pageOrder="overThenDown" orientation="landscape" horizontalDpi="300" verticalDpi="300" r:id="rId2"/>
      <headerFooter alignWithMargins="0">
        <oddHeader xml:space="preserve">&amp;L&amp;"Arial,Pogrubiony"&amp;16Dane wyjściowe do analizy finansowej 
</oddHeader>
        <oddFooter>&amp;CStrona &amp;P z &amp;N&amp;R&amp;A</oddFooter>
      </headerFooter>
    </customSheetView>
    <customSheetView guid="{9EC9AAF8-31E5-417A-A928-3DBD93AA7952}" scale="90" showPageBreaks="1" printArea="1">
      <selection activeCell="E47" sqref="E47"/>
      <rowBreaks count="1" manualBreakCount="1">
        <brk id="24" max="16" man="1"/>
      </rowBreaks>
      <pageMargins left="0.59055118110236227" right="0.59055118110236227" top="1.0629921259842521" bottom="0.62992125984251968" header="0.59055118110236227" footer="0.39370078740157483"/>
      <pageSetup paperSize="9" scale="70" pageOrder="overThenDown" orientation="landscape" horizontalDpi="300" verticalDpi="300" r:id="rId3"/>
      <headerFooter alignWithMargins="0">
        <oddHeader xml:space="preserve">&amp;L&amp;"Arial,Pogrubiony"&amp;16Dane wyjściowe do analizy finansowej 
</oddHeader>
        <oddFooter>&amp;CStrona &amp;P z &amp;N&amp;R&amp;A</oddFooter>
      </headerFooter>
    </customSheetView>
    <customSheetView guid="{19015944-8DC3-4198-B28B-DDAFEE7C00D9}" scale="90" showPageBreaks="1" printArea="1" topLeftCell="N1">
      <selection activeCell="C1" sqref="C1:Q1048576"/>
      <rowBreaks count="1" manualBreakCount="1">
        <brk id="24" max="16" man="1"/>
      </rowBreaks>
      <pageMargins left="0.59055118110236227" right="0.59055118110236227" top="1.0629921259842521" bottom="0.62992125984251968" header="0.59055118110236227" footer="0.39370078740157483"/>
      <pageSetup paperSize="9" scale="70" pageOrder="overThenDown" orientation="landscape" verticalDpi="300" r:id="rId4"/>
      <headerFooter alignWithMargins="0">
        <oddHeader xml:space="preserve">&amp;L&amp;"Arial,Pogrubiony"&amp;16Dane wyjściowe do analizy finansowej 
</oddHeader>
        <oddFooter>&amp;CStrona &amp;P z &amp;N&amp;R&amp;A</oddFooter>
      </headerFooter>
    </customSheetView>
    <customSheetView guid="{F7D79B8D-92A2-4094-827A-AE8F90DE993F}" scale="90" topLeftCell="A25">
      <selection activeCell="F53" sqref="F53"/>
      <rowBreaks count="1" manualBreakCount="1">
        <brk id="24" max="16" man="1"/>
      </rowBreaks>
      <pageMargins left="0.59055118110236227" right="0.59055118110236227" top="1.0629921259842521" bottom="0.62992125984251968" header="0.59055118110236227" footer="0.39370078740157483"/>
      <pageSetup paperSize="9" scale="70" pageOrder="overThenDown" orientation="landscape" horizontalDpi="300" verticalDpi="300" r:id="rId5"/>
      <headerFooter alignWithMargins="0">
        <oddHeader xml:space="preserve">&amp;L&amp;"Arial,Pogrubiony"&amp;16Dane wyjściowe do analizy finansowej 
</oddHeader>
        <oddFooter>&amp;CStrona &amp;P z &amp;N&amp;R&amp;A</oddFooter>
      </headerFooter>
    </customSheetView>
    <customSheetView guid="{6D8ACA1D-6FAD-497E-8DEE-A33C8B954C59}" topLeftCell="A34">
      <selection activeCell="J58" sqref="J58"/>
      <pageMargins left="0.59055118110236227" right="0.59055118110236227" top="1.0629921259842521" bottom="0.62992125984251968" header="0.59055118110236227" footer="0.39370078740157483"/>
      <pageSetup paperSize="9" scale="39" pageOrder="overThenDown" orientation="landscape" horizontalDpi="300" verticalDpi="300" r:id="rId6"/>
      <headerFooter alignWithMargins="0">
        <oddHeader xml:space="preserve">&amp;L&amp;"Arial,Pogrubiony"&amp;16Dane wyjściowe do analizy finansowej 
</oddHeader>
        <oddFooter>&amp;CStrona &amp;P z &amp;N&amp;R&amp;A</oddFooter>
      </headerFooter>
    </customSheetView>
    <customSheetView guid="{E0009F4F-48B6-4F1C-908A-7AA9220F9FEE}" scale="70" showPageBreaks="1" printArea="1" topLeftCell="A13">
      <selection activeCell="V44" sqref="V44"/>
      <pageMargins left="0.59055118110236227" right="0.59055118110236227" top="1.0629921259842521" bottom="0.62992125984251968" header="0.59055118110236227" footer="0.39370078740157483"/>
      <pageSetup paperSize="9" scale="39" pageOrder="overThenDown" orientation="landscape" horizontalDpi="300" verticalDpi="300" r:id="rId7"/>
      <headerFooter alignWithMargins="0">
        <oddHeader xml:space="preserve">&amp;L&amp;"Arial,Pogrubiony"&amp;16Dane wyjściowe do analizy finansowej 
</oddHeader>
        <oddFooter>&amp;CStrona &amp;P z &amp;N&amp;R&amp;A</oddFooter>
      </headerFooter>
    </customSheetView>
  </customSheetViews>
  <mergeCells count="2">
    <mergeCell ref="D40:G40"/>
    <mergeCell ref="D34:G34"/>
  </mergeCells>
  <phoneticPr fontId="0" type="noConversion"/>
  <pageMargins left="0.59055118110236227" right="0.59055118110236227" top="1.0629921259842521" bottom="0.62992125984251968" header="0.59055118110236227" footer="0.39370078740157483"/>
  <pageSetup paperSize="9" scale="39" pageOrder="overThenDown" orientation="landscape" r:id="rId8"/>
  <headerFooter alignWithMargins="0">
    <oddHeader xml:space="preserve">&amp;L&amp;"Arial,Pogrubiony"&amp;16Dane wyjściowe do analizy finansowej 
</oddHeader>
    <oddFooter>&amp;CStrona &amp;P z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5"/>
  <sheetViews>
    <sheetView topLeftCell="A28" zoomScale="90" zoomScaleNormal="90" zoomScaleSheetLayoutView="40" workbookViewId="0">
      <selection activeCell="B10" sqref="B10"/>
    </sheetView>
  </sheetViews>
  <sheetFormatPr defaultRowHeight="12.75"/>
  <cols>
    <col min="1" max="1" width="4.140625" style="41" customWidth="1"/>
    <col min="2" max="2" width="50.85546875" style="41" customWidth="1"/>
    <col min="3" max="3" width="15.85546875" style="40" customWidth="1"/>
    <col min="4" max="17" width="15.85546875" style="41" customWidth="1"/>
    <col min="18" max="16384" width="9.140625" style="41"/>
  </cols>
  <sheetData>
    <row r="1" spans="1:17" ht="62.25" customHeight="1" thickBot="1">
      <c r="B1" s="151"/>
      <c r="C1" s="410" t="s">
        <v>331</v>
      </c>
      <c r="D1" s="411"/>
      <c r="E1" s="411"/>
      <c r="F1" s="411"/>
      <c r="G1" s="411"/>
      <c r="H1" s="411"/>
      <c r="I1" s="412"/>
    </row>
    <row r="3" spans="1:17" s="155" customFormat="1" ht="18">
      <c r="A3" s="152" t="s">
        <v>48</v>
      </c>
      <c r="B3" s="153" t="s">
        <v>142</v>
      </c>
      <c r="C3" s="154"/>
    </row>
    <row r="4" spans="1:17" s="155" customFormat="1" ht="12.75" customHeight="1">
      <c r="A4" s="152"/>
      <c r="B4" s="153"/>
      <c r="C4" s="154"/>
    </row>
    <row r="5" spans="1:17" s="42" customFormat="1">
      <c r="A5" s="156" t="s">
        <v>338</v>
      </c>
      <c r="B5" s="157"/>
      <c r="C5" s="158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</row>
    <row r="6" spans="1:17" s="42" customFormat="1">
      <c r="A6" s="160"/>
      <c r="B6" s="160" t="s">
        <v>143</v>
      </c>
      <c r="C6" s="161" t="s">
        <v>24</v>
      </c>
      <c r="D6" s="162" t="s">
        <v>24</v>
      </c>
      <c r="E6" s="162" t="s">
        <v>24</v>
      </c>
      <c r="F6" s="162" t="s">
        <v>24</v>
      </c>
      <c r="G6" s="162" t="s">
        <v>24</v>
      </c>
      <c r="H6" s="162" t="s">
        <v>24</v>
      </c>
      <c r="I6" s="162" t="s">
        <v>24</v>
      </c>
      <c r="J6" s="162" t="s">
        <v>24</v>
      </c>
      <c r="K6" s="162" t="s">
        <v>24</v>
      </c>
      <c r="L6" s="162" t="s">
        <v>24</v>
      </c>
      <c r="M6" s="162" t="s">
        <v>24</v>
      </c>
      <c r="N6" s="162" t="s">
        <v>24</v>
      </c>
      <c r="O6" s="162" t="s">
        <v>24</v>
      </c>
      <c r="P6" s="162" t="s">
        <v>24</v>
      </c>
      <c r="Q6" s="162" t="s">
        <v>24</v>
      </c>
    </row>
    <row r="7" spans="1:17" s="166" customFormat="1" ht="25.5">
      <c r="A7" s="163" t="s">
        <v>27</v>
      </c>
      <c r="B7" s="164" t="s">
        <v>144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</row>
    <row r="8" spans="1:17" s="166" customFormat="1">
      <c r="A8" s="167" t="s">
        <v>30</v>
      </c>
      <c r="B8" s="168" t="s">
        <v>145</v>
      </c>
      <c r="C8" s="169">
        <f t="shared" ref="C8:Q8" si="0">SUM(C7:C7)</f>
        <v>0</v>
      </c>
      <c r="D8" s="169">
        <f t="shared" si="0"/>
        <v>0</v>
      </c>
      <c r="E8" s="169">
        <f t="shared" si="0"/>
        <v>0</v>
      </c>
      <c r="F8" s="169">
        <f t="shared" si="0"/>
        <v>0</v>
      </c>
      <c r="G8" s="169">
        <f t="shared" si="0"/>
        <v>0</v>
      </c>
      <c r="H8" s="169">
        <f t="shared" si="0"/>
        <v>0</v>
      </c>
      <c r="I8" s="169">
        <f t="shared" si="0"/>
        <v>0</v>
      </c>
      <c r="J8" s="169">
        <f t="shared" si="0"/>
        <v>0</v>
      </c>
      <c r="K8" s="169">
        <f t="shared" si="0"/>
        <v>0</v>
      </c>
      <c r="L8" s="169">
        <f t="shared" si="0"/>
        <v>0</v>
      </c>
      <c r="M8" s="169">
        <f t="shared" si="0"/>
        <v>0</v>
      </c>
      <c r="N8" s="169">
        <f t="shared" si="0"/>
        <v>0</v>
      </c>
      <c r="O8" s="169">
        <f t="shared" si="0"/>
        <v>0</v>
      </c>
      <c r="P8" s="169">
        <f t="shared" si="0"/>
        <v>0</v>
      </c>
      <c r="Q8" s="169">
        <f t="shared" si="0"/>
        <v>0</v>
      </c>
    </row>
    <row r="9" spans="1:17" s="166" customFormat="1">
      <c r="A9" s="163" t="s">
        <v>44</v>
      </c>
      <c r="B9" s="282" t="s">
        <v>146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</row>
    <row r="10" spans="1:17" s="42" customFormat="1">
      <c r="A10" s="170" t="s">
        <v>45</v>
      </c>
      <c r="B10" s="43" t="s">
        <v>72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</row>
    <row r="11" spans="1:17" s="166" customFormat="1">
      <c r="A11" s="167" t="s">
        <v>287</v>
      </c>
      <c r="B11" s="168" t="s">
        <v>290</v>
      </c>
      <c r="C11" s="169">
        <f t="shared" ref="C11:Q11" si="1">SUM(C9:C10)</f>
        <v>0</v>
      </c>
      <c r="D11" s="169">
        <f t="shared" si="1"/>
        <v>0</v>
      </c>
      <c r="E11" s="169">
        <f t="shared" si="1"/>
        <v>0</v>
      </c>
      <c r="F11" s="169">
        <f t="shared" si="1"/>
        <v>0</v>
      </c>
      <c r="G11" s="169">
        <f t="shared" si="1"/>
        <v>0</v>
      </c>
      <c r="H11" s="169">
        <f t="shared" si="1"/>
        <v>0</v>
      </c>
      <c r="I11" s="169">
        <f t="shared" si="1"/>
        <v>0</v>
      </c>
      <c r="J11" s="169">
        <f t="shared" si="1"/>
        <v>0</v>
      </c>
      <c r="K11" s="169">
        <f t="shared" si="1"/>
        <v>0</v>
      </c>
      <c r="L11" s="169">
        <f t="shared" si="1"/>
        <v>0</v>
      </c>
      <c r="M11" s="169">
        <f t="shared" si="1"/>
        <v>0</v>
      </c>
      <c r="N11" s="169">
        <f t="shared" si="1"/>
        <v>0</v>
      </c>
      <c r="O11" s="169">
        <f t="shared" si="1"/>
        <v>0</v>
      </c>
      <c r="P11" s="169">
        <f t="shared" si="1"/>
        <v>0</v>
      </c>
      <c r="Q11" s="169">
        <f t="shared" si="1"/>
        <v>0</v>
      </c>
    </row>
    <row r="12" spans="1:17" s="166" customFormat="1">
      <c r="A12" s="167" t="s">
        <v>102</v>
      </c>
      <c r="B12" s="168" t="s">
        <v>289</v>
      </c>
      <c r="C12" s="169">
        <f t="shared" ref="C12:Q12" si="2">C8-C11</f>
        <v>0</v>
      </c>
      <c r="D12" s="169">
        <f t="shared" si="2"/>
        <v>0</v>
      </c>
      <c r="E12" s="169">
        <f t="shared" si="2"/>
        <v>0</v>
      </c>
      <c r="F12" s="169">
        <f t="shared" si="2"/>
        <v>0</v>
      </c>
      <c r="G12" s="169">
        <f t="shared" si="2"/>
        <v>0</v>
      </c>
      <c r="H12" s="169">
        <f t="shared" si="2"/>
        <v>0</v>
      </c>
      <c r="I12" s="169">
        <f t="shared" si="2"/>
        <v>0</v>
      </c>
      <c r="J12" s="169">
        <f t="shared" si="2"/>
        <v>0</v>
      </c>
      <c r="K12" s="169">
        <f t="shared" si="2"/>
        <v>0</v>
      </c>
      <c r="L12" s="169">
        <f t="shared" si="2"/>
        <v>0</v>
      </c>
      <c r="M12" s="169">
        <f t="shared" si="2"/>
        <v>0</v>
      </c>
      <c r="N12" s="169">
        <f t="shared" si="2"/>
        <v>0</v>
      </c>
      <c r="O12" s="169">
        <f t="shared" si="2"/>
        <v>0</v>
      </c>
      <c r="P12" s="169">
        <f t="shared" si="2"/>
        <v>0</v>
      </c>
      <c r="Q12" s="169">
        <f t="shared" si="2"/>
        <v>0</v>
      </c>
    </row>
    <row r="13" spans="1:17" s="175" customFormat="1" ht="15.75">
      <c r="A13" s="171" t="s">
        <v>147</v>
      </c>
      <c r="B13" s="172" t="s">
        <v>286</v>
      </c>
      <c r="C13" s="173">
        <f>1</f>
        <v>1</v>
      </c>
      <c r="D13" s="174">
        <f>C13/(1+0.04)</f>
        <v>0.96153846153846145</v>
      </c>
      <c r="E13" s="174">
        <f t="shared" ref="E13:Q13" si="3">D13/(1+0.04)</f>
        <v>0.92455621301775137</v>
      </c>
      <c r="F13" s="174">
        <f t="shared" si="3"/>
        <v>0.88899635867091475</v>
      </c>
      <c r="G13" s="174">
        <f t="shared" si="3"/>
        <v>0.85480419102972571</v>
      </c>
      <c r="H13" s="174">
        <f t="shared" si="3"/>
        <v>0.82192710675935166</v>
      </c>
      <c r="I13" s="174">
        <f t="shared" si="3"/>
        <v>0.79031452573014582</v>
      </c>
      <c r="J13" s="174">
        <f t="shared" si="3"/>
        <v>0.75991781320206331</v>
      </c>
      <c r="K13" s="174">
        <f t="shared" si="3"/>
        <v>0.73069020500198389</v>
      </c>
      <c r="L13" s="174">
        <f t="shared" si="3"/>
        <v>0.70258673557883067</v>
      </c>
      <c r="M13" s="174">
        <f t="shared" si="3"/>
        <v>0.67556416882579873</v>
      </c>
      <c r="N13" s="174">
        <f t="shared" si="3"/>
        <v>0.64958093156326802</v>
      </c>
      <c r="O13" s="174">
        <f t="shared" si="3"/>
        <v>0.62459704958006534</v>
      </c>
      <c r="P13" s="174">
        <f t="shared" si="3"/>
        <v>0.60057408613467822</v>
      </c>
      <c r="Q13" s="174">
        <f t="shared" si="3"/>
        <v>0.57747508282180593</v>
      </c>
    </row>
    <row r="14" spans="1:17" s="166" customFormat="1">
      <c r="A14" s="167" t="s">
        <v>148</v>
      </c>
      <c r="B14" s="168" t="s">
        <v>288</v>
      </c>
      <c r="C14" s="169">
        <f>C12*C13</f>
        <v>0</v>
      </c>
      <c r="D14" s="169">
        <f t="shared" ref="D14:Q14" si="4">D12*D13</f>
        <v>0</v>
      </c>
      <c r="E14" s="169">
        <f t="shared" si="4"/>
        <v>0</v>
      </c>
      <c r="F14" s="169">
        <f t="shared" si="4"/>
        <v>0</v>
      </c>
      <c r="G14" s="169">
        <f t="shared" si="4"/>
        <v>0</v>
      </c>
      <c r="H14" s="169">
        <f t="shared" si="4"/>
        <v>0</v>
      </c>
      <c r="I14" s="169">
        <f t="shared" si="4"/>
        <v>0</v>
      </c>
      <c r="J14" s="169">
        <f t="shared" si="4"/>
        <v>0</v>
      </c>
      <c r="K14" s="169">
        <f t="shared" si="4"/>
        <v>0</v>
      </c>
      <c r="L14" s="169">
        <f t="shared" si="4"/>
        <v>0</v>
      </c>
      <c r="M14" s="169">
        <f t="shared" si="4"/>
        <v>0</v>
      </c>
      <c r="N14" s="169">
        <f t="shared" si="4"/>
        <v>0</v>
      </c>
      <c r="O14" s="169">
        <f t="shared" si="4"/>
        <v>0</v>
      </c>
      <c r="P14" s="169">
        <f t="shared" si="4"/>
        <v>0</v>
      </c>
      <c r="Q14" s="169">
        <f t="shared" si="4"/>
        <v>0</v>
      </c>
    </row>
    <row r="15" spans="1:17" s="166" customFormat="1" ht="18" customHeight="1">
      <c r="A15" s="176"/>
      <c r="B15" s="177" t="s">
        <v>150</v>
      </c>
      <c r="C15" s="178">
        <f>SUM(C14:Q14)</f>
        <v>0</v>
      </c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</row>
    <row r="16" spans="1:17" ht="13.5" thickBot="1"/>
    <row r="17" spans="1:9" ht="39" customHeight="1">
      <c r="C17" s="413" t="s">
        <v>292</v>
      </c>
      <c r="D17" s="414"/>
      <c r="E17" s="414"/>
      <c r="F17" s="414"/>
      <c r="G17" s="414"/>
      <c r="H17" s="414"/>
      <c r="I17" s="415"/>
    </row>
    <row r="18" spans="1:9" ht="40.5" customHeight="1" thickBot="1">
      <c r="C18" s="416" t="s">
        <v>336</v>
      </c>
      <c r="D18" s="417"/>
      <c r="E18" s="417"/>
      <c r="F18" s="417"/>
      <c r="G18" s="417"/>
      <c r="H18" s="417"/>
      <c r="I18" s="418"/>
    </row>
    <row r="20" spans="1:9" ht="18.75">
      <c r="A20" s="152" t="s">
        <v>50</v>
      </c>
      <c r="B20" s="153" t="s">
        <v>151</v>
      </c>
      <c r="C20" s="154"/>
      <c r="E20" s="323" t="s">
        <v>329</v>
      </c>
      <c r="F20" s="324"/>
      <c r="G20" s="324"/>
      <c r="H20" s="324"/>
      <c r="I20" s="324"/>
    </row>
    <row r="21" spans="1:9">
      <c r="E21" s="403" t="s">
        <v>333</v>
      </c>
      <c r="F21" s="403"/>
      <c r="G21" s="403"/>
      <c r="H21" s="403"/>
      <c r="I21" s="181"/>
    </row>
    <row r="22" spans="1:9">
      <c r="A22" s="182"/>
      <c r="B22" s="183" t="s">
        <v>152</v>
      </c>
      <c r="C22" s="184"/>
      <c r="E22" s="185"/>
      <c r="F22" s="185"/>
      <c r="G22" s="185"/>
      <c r="H22" s="185"/>
      <c r="I22" s="185"/>
    </row>
    <row r="23" spans="1:9">
      <c r="A23" s="182"/>
      <c r="B23" s="183" t="s">
        <v>153</v>
      </c>
      <c r="C23" s="184"/>
      <c r="E23" s="403" t="s">
        <v>154</v>
      </c>
      <c r="F23" s="403"/>
      <c r="G23" s="403"/>
      <c r="H23" s="403"/>
      <c r="I23" s="181"/>
    </row>
    <row r="24" spans="1:9" ht="25.5">
      <c r="A24" s="182"/>
      <c r="B24" s="186" t="s">
        <v>155</v>
      </c>
      <c r="C24" s="69">
        <f>C23*C22</f>
        <v>0</v>
      </c>
    </row>
    <row r="25" spans="1:9">
      <c r="E25" s="403" t="s">
        <v>334</v>
      </c>
      <c r="F25" s="403"/>
      <c r="G25" s="403"/>
      <c r="H25" s="403"/>
      <c r="I25" s="187"/>
    </row>
    <row r="26" spans="1:9" s="155" customFormat="1" ht="18">
      <c r="A26" s="152" t="s">
        <v>51</v>
      </c>
      <c r="B26" s="153" t="s">
        <v>157</v>
      </c>
      <c r="C26" s="154"/>
      <c r="E26" s="188"/>
      <c r="F26" s="188"/>
      <c r="G26" s="188"/>
      <c r="H26" s="188"/>
      <c r="I26" s="189"/>
    </row>
    <row r="27" spans="1:9">
      <c r="E27" s="404" t="s">
        <v>156</v>
      </c>
      <c r="F27" s="405"/>
      <c r="G27" s="405"/>
      <c r="H27" s="406"/>
      <c r="I27" s="181"/>
    </row>
    <row r="28" spans="1:9">
      <c r="B28" s="190" t="s">
        <v>158</v>
      </c>
      <c r="C28" s="191"/>
      <c r="E28" s="42"/>
      <c r="F28" s="42"/>
      <c r="G28" s="42"/>
      <c r="H28" s="42"/>
      <c r="I28" s="192"/>
    </row>
    <row r="29" spans="1:9">
      <c r="B29" s="190" t="s">
        <v>153</v>
      </c>
      <c r="C29" s="191"/>
      <c r="E29" s="407" t="s">
        <v>159</v>
      </c>
      <c r="F29" s="408"/>
      <c r="G29" s="408"/>
      <c r="H29" s="409"/>
      <c r="I29" s="193"/>
    </row>
    <row r="30" spans="1:9" ht="25.5">
      <c r="B30" s="194" t="s">
        <v>160</v>
      </c>
      <c r="C30" s="195">
        <f>C29*C28</f>
        <v>0</v>
      </c>
      <c r="E30" s="196"/>
      <c r="F30" s="196"/>
      <c r="G30" s="196"/>
      <c r="H30" s="196"/>
      <c r="I30" s="197"/>
    </row>
    <row r="31" spans="1:9" ht="21" customHeight="1">
      <c r="E31" s="403" t="s">
        <v>161</v>
      </c>
      <c r="F31" s="403"/>
      <c r="G31" s="403"/>
      <c r="H31" s="403"/>
      <c r="I31" s="198"/>
    </row>
    <row r="32" spans="1:9" ht="17.25" customHeight="1"/>
    <row r="33" spans="1:17" s="155" customFormat="1" ht="18">
      <c r="A33" s="152" t="s">
        <v>52</v>
      </c>
      <c r="B33" s="153" t="s">
        <v>343</v>
      </c>
      <c r="C33" s="154"/>
    </row>
    <row r="34" spans="1:17" s="155" customFormat="1" ht="18">
      <c r="A34" s="152"/>
      <c r="B34" s="153"/>
      <c r="C34" s="154"/>
      <c r="E34" s="196"/>
      <c r="F34" s="196"/>
      <c r="G34" s="196"/>
      <c r="H34" s="196"/>
      <c r="I34" s="197"/>
    </row>
    <row r="35" spans="1:17" s="42" customFormat="1">
      <c r="A35" s="156" t="s">
        <v>339</v>
      </c>
      <c r="B35" s="156"/>
      <c r="C35" s="158"/>
      <c r="D35" s="159"/>
      <c r="J35" s="159"/>
      <c r="K35" s="159"/>
      <c r="L35" s="159"/>
      <c r="M35" s="159"/>
      <c r="N35" s="159"/>
      <c r="O35" s="159"/>
      <c r="P35" s="159"/>
      <c r="Q35" s="159"/>
    </row>
    <row r="36" spans="1:17" s="42" customFormat="1">
      <c r="A36" s="160"/>
      <c r="B36" s="160" t="s">
        <v>143</v>
      </c>
      <c r="C36" s="161" t="s">
        <v>24</v>
      </c>
      <c r="D36" s="162" t="s">
        <v>24</v>
      </c>
      <c r="E36" s="162" t="s">
        <v>24</v>
      </c>
      <c r="F36" s="162" t="s">
        <v>24</v>
      </c>
      <c r="G36" s="162" t="s">
        <v>24</v>
      </c>
      <c r="H36" s="162" t="s">
        <v>24</v>
      </c>
      <c r="I36" s="162" t="s">
        <v>24</v>
      </c>
      <c r="J36" s="162" t="s">
        <v>24</v>
      </c>
      <c r="K36" s="162" t="s">
        <v>24</v>
      </c>
      <c r="L36" s="162" t="s">
        <v>24</v>
      </c>
      <c r="M36" s="162" t="s">
        <v>24</v>
      </c>
      <c r="N36" s="162" t="s">
        <v>24</v>
      </c>
      <c r="O36" s="162" t="s">
        <v>24</v>
      </c>
      <c r="P36" s="162" t="s">
        <v>24</v>
      </c>
      <c r="Q36" s="162" t="s">
        <v>24</v>
      </c>
    </row>
    <row r="37" spans="1:17" s="166" customFormat="1" ht="25.5">
      <c r="A37" s="163" t="s">
        <v>27</v>
      </c>
      <c r="B37" s="164" t="s">
        <v>144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</row>
    <row r="38" spans="1:17" s="166" customFormat="1">
      <c r="A38" s="163" t="s">
        <v>30</v>
      </c>
      <c r="B38" s="164" t="s">
        <v>21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</row>
    <row r="39" spans="1:17" s="166" customFormat="1">
      <c r="A39" s="167" t="s">
        <v>44</v>
      </c>
      <c r="B39" s="168" t="s">
        <v>162</v>
      </c>
      <c r="C39" s="169">
        <f>SUM(C37:C38)</f>
        <v>0</v>
      </c>
      <c r="D39" s="169">
        <f t="shared" ref="D39:Q39" si="5">SUM(D37:D38)</f>
        <v>0</v>
      </c>
      <c r="E39" s="169">
        <f t="shared" si="5"/>
        <v>0</v>
      </c>
      <c r="F39" s="169">
        <f t="shared" si="5"/>
        <v>0</v>
      </c>
      <c r="G39" s="169">
        <f t="shared" si="5"/>
        <v>0</v>
      </c>
      <c r="H39" s="169">
        <f t="shared" si="5"/>
        <v>0</v>
      </c>
      <c r="I39" s="169">
        <f t="shared" si="5"/>
        <v>0</v>
      </c>
      <c r="J39" s="169">
        <f t="shared" si="5"/>
        <v>0</v>
      </c>
      <c r="K39" s="169">
        <f t="shared" si="5"/>
        <v>0</v>
      </c>
      <c r="L39" s="169">
        <f t="shared" si="5"/>
        <v>0</v>
      </c>
      <c r="M39" s="169">
        <f t="shared" si="5"/>
        <v>0</v>
      </c>
      <c r="N39" s="169">
        <f t="shared" si="5"/>
        <v>0</v>
      </c>
      <c r="O39" s="169">
        <f t="shared" si="5"/>
        <v>0</v>
      </c>
      <c r="P39" s="169">
        <f t="shared" si="5"/>
        <v>0</v>
      </c>
      <c r="Q39" s="169">
        <f t="shared" si="5"/>
        <v>0</v>
      </c>
    </row>
    <row r="40" spans="1:17" s="166" customFormat="1">
      <c r="A40" s="163" t="s">
        <v>45</v>
      </c>
      <c r="B40" s="164" t="s">
        <v>146</v>
      </c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</row>
    <row r="41" spans="1:17" s="42" customFormat="1">
      <c r="A41" s="149" t="s">
        <v>71</v>
      </c>
      <c r="B41" s="43" t="s">
        <v>72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</row>
    <row r="42" spans="1:17" s="166" customFormat="1">
      <c r="A42" s="167" t="s">
        <v>102</v>
      </c>
      <c r="B42" s="168" t="s">
        <v>340</v>
      </c>
      <c r="C42" s="169">
        <f t="shared" ref="C42:Q42" si="6">SUM(C40:C41)</f>
        <v>0</v>
      </c>
      <c r="D42" s="169">
        <f t="shared" si="6"/>
        <v>0</v>
      </c>
      <c r="E42" s="169">
        <f t="shared" si="6"/>
        <v>0</v>
      </c>
      <c r="F42" s="169">
        <f t="shared" si="6"/>
        <v>0</v>
      </c>
      <c r="G42" s="169">
        <f t="shared" si="6"/>
        <v>0</v>
      </c>
      <c r="H42" s="169">
        <f t="shared" si="6"/>
        <v>0</v>
      </c>
      <c r="I42" s="169">
        <f t="shared" si="6"/>
        <v>0</v>
      </c>
      <c r="J42" s="169">
        <f t="shared" si="6"/>
        <v>0</v>
      </c>
      <c r="K42" s="169">
        <f t="shared" si="6"/>
        <v>0</v>
      </c>
      <c r="L42" s="169">
        <f t="shared" si="6"/>
        <v>0</v>
      </c>
      <c r="M42" s="169">
        <f t="shared" si="6"/>
        <v>0</v>
      </c>
      <c r="N42" s="169">
        <f t="shared" si="6"/>
        <v>0</v>
      </c>
      <c r="O42" s="169">
        <f t="shared" si="6"/>
        <v>0</v>
      </c>
      <c r="P42" s="169">
        <f t="shared" si="6"/>
        <v>0</v>
      </c>
      <c r="Q42" s="169">
        <f t="shared" si="6"/>
        <v>0</v>
      </c>
    </row>
    <row r="43" spans="1:17" s="166" customFormat="1">
      <c r="A43" s="167" t="s">
        <v>147</v>
      </c>
      <c r="B43" s="168" t="s">
        <v>341</v>
      </c>
      <c r="C43" s="169">
        <f t="shared" ref="C43:Q43" si="7">C39-C42</f>
        <v>0</v>
      </c>
      <c r="D43" s="169">
        <f t="shared" si="7"/>
        <v>0</v>
      </c>
      <c r="E43" s="169">
        <f t="shared" si="7"/>
        <v>0</v>
      </c>
      <c r="F43" s="169">
        <f t="shared" si="7"/>
        <v>0</v>
      </c>
      <c r="G43" s="169">
        <f t="shared" si="7"/>
        <v>0</v>
      </c>
      <c r="H43" s="169">
        <f t="shared" si="7"/>
        <v>0</v>
      </c>
      <c r="I43" s="169">
        <f t="shared" si="7"/>
        <v>0</v>
      </c>
      <c r="J43" s="169">
        <f t="shared" si="7"/>
        <v>0</v>
      </c>
      <c r="K43" s="169">
        <f t="shared" si="7"/>
        <v>0</v>
      </c>
      <c r="L43" s="169">
        <f t="shared" si="7"/>
        <v>0</v>
      </c>
      <c r="M43" s="169">
        <f t="shared" si="7"/>
        <v>0</v>
      </c>
      <c r="N43" s="169">
        <f t="shared" si="7"/>
        <v>0</v>
      </c>
      <c r="O43" s="169">
        <f t="shared" si="7"/>
        <v>0</v>
      </c>
      <c r="P43" s="169">
        <f t="shared" si="7"/>
        <v>0</v>
      </c>
      <c r="Q43" s="169">
        <f t="shared" si="7"/>
        <v>0</v>
      </c>
    </row>
    <row r="44" spans="1:17" s="175" customFormat="1" ht="15.75">
      <c r="A44" s="171" t="s">
        <v>148</v>
      </c>
      <c r="B44" s="172" t="s">
        <v>286</v>
      </c>
      <c r="C44" s="173">
        <v>1</v>
      </c>
      <c r="D44" s="174">
        <f>C44/(1+0.04)</f>
        <v>0.96153846153846145</v>
      </c>
      <c r="E44" s="174">
        <f t="shared" ref="E44:Q44" si="8">D44/(1+0.04)</f>
        <v>0.92455621301775137</v>
      </c>
      <c r="F44" s="174">
        <f t="shared" si="8"/>
        <v>0.88899635867091475</v>
      </c>
      <c r="G44" s="174">
        <f t="shared" si="8"/>
        <v>0.85480419102972571</v>
      </c>
      <c r="H44" s="174">
        <f t="shared" si="8"/>
        <v>0.82192710675935166</v>
      </c>
      <c r="I44" s="174">
        <f t="shared" si="8"/>
        <v>0.79031452573014582</v>
      </c>
      <c r="J44" s="174">
        <f t="shared" si="8"/>
        <v>0.75991781320206331</v>
      </c>
      <c r="K44" s="174">
        <f t="shared" si="8"/>
        <v>0.73069020500198389</v>
      </c>
      <c r="L44" s="174">
        <f t="shared" si="8"/>
        <v>0.70258673557883067</v>
      </c>
      <c r="M44" s="174">
        <f t="shared" si="8"/>
        <v>0.67556416882579873</v>
      </c>
      <c r="N44" s="174">
        <f t="shared" si="8"/>
        <v>0.64958093156326802</v>
      </c>
      <c r="O44" s="174">
        <f t="shared" si="8"/>
        <v>0.62459704958006534</v>
      </c>
      <c r="P44" s="174">
        <f t="shared" si="8"/>
        <v>0.60057408613467822</v>
      </c>
      <c r="Q44" s="174">
        <f t="shared" si="8"/>
        <v>0.57747508282180593</v>
      </c>
    </row>
    <row r="45" spans="1:17" s="166" customFormat="1">
      <c r="A45" s="167" t="s">
        <v>149</v>
      </c>
      <c r="B45" s="168" t="s">
        <v>342</v>
      </c>
      <c r="C45" s="169">
        <f>C43*C44</f>
        <v>0</v>
      </c>
      <c r="D45" s="169">
        <f t="shared" ref="D45:Q45" si="9">D43*D44</f>
        <v>0</v>
      </c>
      <c r="E45" s="169">
        <f t="shared" si="9"/>
        <v>0</v>
      </c>
      <c r="F45" s="169">
        <f t="shared" si="9"/>
        <v>0</v>
      </c>
      <c r="G45" s="169">
        <f t="shared" si="9"/>
        <v>0</v>
      </c>
      <c r="H45" s="169">
        <f t="shared" si="9"/>
        <v>0</v>
      </c>
      <c r="I45" s="169">
        <f t="shared" si="9"/>
        <v>0</v>
      </c>
      <c r="J45" s="169">
        <f t="shared" si="9"/>
        <v>0</v>
      </c>
      <c r="K45" s="169">
        <f t="shared" si="9"/>
        <v>0</v>
      </c>
      <c r="L45" s="169">
        <f t="shared" si="9"/>
        <v>0</v>
      </c>
      <c r="M45" s="169">
        <f t="shared" si="9"/>
        <v>0</v>
      </c>
      <c r="N45" s="169">
        <f t="shared" si="9"/>
        <v>0</v>
      </c>
      <c r="O45" s="169">
        <f t="shared" si="9"/>
        <v>0</v>
      </c>
      <c r="P45" s="169">
        <f t="shared" si="9"/>
        <v>0</v>
      </c>
      <c r="Q45" s="169">
        <f t="shared" si="9"/>
        <v>0</v>
      </c>
    </row>
    <row r="46" spans="1:17" s="166" customFormat="1" ht="15" customHeight="1">
      <c r="A46" s="176"/>
      <c r="B46" s="177" t="s">
        <v>163</v>
      </c>
      <c r="C46" s="178">
        <f>SUM(C45:Q45)</f>
        <v>0</v>
      </c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</row>
    <row r="47" spans="1:17" s="42" customFormat="1">
      <c r="B47" s="199"/>
      <c r="C47" s="200"/>
      <c r="D47" s="201"/>
    </row>
    <row r="48" spans="1:17" s="42" customFormat="1">
      <c r="A48" s="160"/>
      <c r="B48" s="160" t="s">
        <v>143</v>
      </c>
      <c r="C48" s="202" t="str">
        <f t="shared" ref="C48:Q48" si="10">C6</f>
        <v>Rok …</v>
      </c>
      <c r="D48" s="203" t="str">
        <f t="shared" si="10"/>
        <v>Rok …</v>
      </c>
      <c r="E48" s="203" t="str">
        <f t="shared" si="10"/>
        <v>Rok …</v>
      </c>
      <c r="F48" s="203" t="str">
        <f t="shared" si="10"/>
        <v>Rok …</v>
      </c>
      <c r="G48" s="203" t="str">
        <f t="shared" si="10"/>
        <v>Rok …</v>
      </c>
      <c r="H48" s="203" t="str">
        <f t="shared" si="10"/>
        <v>Rok …</v>
      </c>
      <c r="I48" s="203" t="str">
        <f t="shared" si="10"/>
        <v>Rok …</v>
      </c>
      <c r="J48" s="203" t="str">
        <f t="shared" si="10"/>
        <v>Rok …</v>
      </c>
      <c r="K48" s="203" t="str">
        <f t="shared" si="10"/>
        <v>Rok …</v>
      </c>
      <c r="L48" s="203" t="str">
        <f t="shared" si="10"/>
        <v>Rok …</v>
      </c>
      <c r="M48" s="203" t="str">
        <f t="shared" si="10"/>
        <v>Rok …</v>
      </c>
      <c r="N48" s="203" t="str">
        <f t="shared" si="10"/>
        <v>Rok …</v>
      </c>
      <c r="O48" s="203" t="str">
        <f t="shared" si="10"/>
        <v>Rok …</v>
      </c>
      <c r="P48" s="203" t="str">
        <f t="shared" si="10"/>
        <v>Rok …</v>
      </c>
      <c r="Q48" s="203" t="str">
        <f t="shared" si="10"/>
        <v>Rok …</v>
      </c>
    </row>
    <row r="49" spans="1:17" s="42" customFormat="1">
      <c r="A49" s="170" t="s">
        <v>27</v>
      </c>
      <c r="B49" s="43" t="s">
        <v>164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</row>
    <row r="50" spans="1:17" s="42" customFormat="1">
      <c r="A50" s="170" t="s">
        <v>30</v>
      </c>
      <c r="B50" s="322" t="s">
        <v>326</v>
      </c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</row>
    <row r="51" spans="1:17" s="42" customFormat="1">
      <c r="A51" s="160" t="s">
        <v>44</v>
      </c>
      <c r="B51" s="190" t="s">
        <v>165</v>
      </c>
      <c r="C51" s="169">
        <f>C49+C50</f>
        <v>0</v>
      </c>
      <c r="D51" s="169">
        <f t="shared" ref="D51:Q51" si="11">D49+D50</f>
        <v>0</v>
      </c>
      <c r="E51" s="169">
        <f t="shared" si="11"/>
        <v>0</v>
      </c>
      <c r="F51" s="169">
        <f t="shared" si="11"/>
        <v>0</v>
      </c>
      <c r="G51" s="169">
        <f t="shared" si="11"/>
        <v>0</v>
      </c>
      <c r="H51" s="169">
        <f t="shared" si="11"/>
        <v>0</v>
      </c>
      <c r="I51" s="169">
        <f t="shared" si="11"/>
        <v>0</v>
      </c>
      <c r="J51" s="169">
        <f t="shared" si="11"/>
        <v>0</v>
      </c>
      <c r="K51" s="169">
        <f t="shared" si="11"/>
        <v>0</v>
      </c>
      <c r="L51" s="169">
        <f t="shared" si="11"/>
        <v>0</v>
      </c>
      <c r="M51" s="169">
        <f t="shared" si="11"/>
        <v>0</v>
      </c>
      <c r="N51" s="169">
        <f t="shared" si="11"/>
        <v>0</v>
      </c>
      <c r="O51" s="169">
        <f t="shared" si="11"/>
        <v>0</v>
      </c>
      <c r="P51" s="169">
        <f t="shared" si="11"/>
        <v>0</v>
      </c>
      <c r="Q51" s="169">
        <f t="shared" si="11"/>
        <v>0</v>
      </c>
    </row>
    <row r="52" spans="1:17" s="206" customFormat="1" ht="15.75">
      <c r="A52" s="204" t="s">
        <v>45</v>
      </c>
      <c r="B52" s="44" t="s">
        <v>291</v>
      </c>
      <c r="C52" s="205">
        <f t="shared" ref="C52:Q52" si="12">C13</f>
        <v>1</v>
      </c>
      <c r="D52" s="205">
        <f t="shared" si="12"/>
        <v>0.96153846153846145</v>
      </c>
      <c r="E52" s="205">
        <f t="shared" si="12"/>
        <v>0.92455621301775137</v>
      </c>
      <c r="F52" s="205">
        <f t="shared" si="12"/>
        <v>0.88899635867091475</v>
      </c>
      <c r="G52" s="205">
        <f t="shared" si="12"/>
        <v>0.85480419102972571</v>
      </c>
      <c r="H52" s="205">
        <f t="shared" si="12"/>
        <v>0.82192710675935166</v>
      </c>
      <c r="I52" s="205">
        <f t="shared" si="12"/>
        <v>0.79031452573014582</v>
      </c>
      <c r="J52" s="205">
        <f t="shared" si="12"/>
        <v>0.75991781320206331</v>
      </c>
      <c r="K52" s="205">
        <f t="shared" si="12"/>
        <v>0.73069020500198389</v>
      </c>
      <c r="L52" s="205">
        <f t="shared" si="12"/>
        <v>0.70258673557883067</v>
      </c>
      <c r="M52" s="205">
        <f t="shared" si="12"/>
        <v>0.67556416882579873</v>
      </c>
      <c r="N52" s="205">
        <f t="shared" si="12"/>
        <v>0.64958093156326802</v>
      </c>
      <c r="O52" s="205">
        <f t="shared" si="12"/>
        <v>0.62459704958006534</v>
      </c>
      <c r="P52" s="205">
        <f t="shared" si="12"/>
        <v>0.60057408613467822</v>
      </c>
      <c r="Q52" s="205">
        <f t="shared" si="12"/>
        <v>0.57747508282180593</v>
      </c>
    </row>
    <row r="53" spans="1:17" s="42" customFormat="1">
      <c r="A53" s="160" t="s">
        <v>71</v>
      </c>
      <c r="B53" s="190" t="s">
        <v>166</v>
      </c>
      <c r="C53" s="169">
        <f>C51*C52</f>
        <v>0</v>
      </c>
      <c r="D53" s="169">
        <f t="shared" ref="D53:Q53" si="13">D51*D52</f>
        <v>0</v>
      </c>
      <c r="E53" s="169">
        <f t="shared" si="13"/>
        <v>0</v>
      </c>
      <c r="F53" s="169">
        <f t="shared" si="13"/>
        <v>0</v>
      </c>
      <c r="G53" s="169">
        <f t="shared" si="13"/>
        <v>0</v>
      </c>
      <c r="H53" s="169">
        <f t="shared" si="13"/>
        <v>0</v>
      </c>
      <c r="I53" s="169">
        <f t="shared" si="13"/>
        <v>0</v>
      </c>
      <c r="J53" s="169">
        <f t="shared" si="13"/>
        <v>0</v>
      </c>
      <c r="K53" s="169">
        <f t="shared" si="13"/>
        <v>0</v>
      </c>
      <c r="L53" s="169">
        <f t="shared" si="13"/>
        <v>0</v>
      </c>
      <c r="M53" s="169">
        <f t="shared" si="13"/>
        <v>0</v>
      </c>
      <c r="N53" s="169">
        <f t="shared" si="13"/>
        <v>0</v>
      </c>
      <c r="O53" s="169">
        <f t="shared" si="13"/>
        <v>0</v>
      </c>
      <c r="P53" s="169">
        <f t="shared" si="13"/>
        <v>0</v>
      </c>
      <c r="Q53" s="169">
        <f t="shared" si="13"/>
        <v>0</v>
      </c>
    </row>
    <row r="54" spans="1:17" s="42" customFormat="1" ht="14.25" customHeight="1">
      <c r="A54" s="207"/>
      <c r="B54" s="208" t="s">
        <v>167</v>
      </c>
      <c r="C54" s="178">
        <f>SUM(C53:Q53)</f>
        <v>0</v>
      </c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</row>
    <row r="55" spans="1:17" s="42" customFormat="1">
      <c r="A55" s="207"/>
      <c r="B55" s="209"/>
      <c r="C55" s="210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</row>
    <row r="56" spans="1:17" s="42" customFormat="1" ht="17.25" customHeight="1">
      <c r="A56" s="207"/>
      <c r="B56" s="211" t="s">
        <v>158</v>
      </c>
      <c r="C56" s="212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</row>
    <row r="57" spans="1:17" s="42" customFormat="1">
      <c r="A57" s="207"/>
      <c r="B57" s="209"/>
      <c r="C57" s="210"/>
      <c r="D57" s="179"/>
      <c r="E57" s="213"/>
      <c r="F57" s="180"/>
      <c r="G57" s="180"/>
      <c r="H57" s="180"/>
      <c r="I57" s="180"/>
      <c r="J57" s="179"/>
      <c r="K57" s="179"/>
      <c r="L57" s="179"/>
      <c r="M57" s="179"/>
      <c r="N57" s="179"/>
      <c r="O57" s="179"/>
      <c r="P57" s="179"/>
      <c r="Q57" s="179"/>
    </row>
    <row r="58" spans="1:17" s="42" customFormat="1" ht="18" customHeight="1">
      <c r="A58" s="207"/>
      <c r="B58" s="211" t="s">
        <v>153</v>
      </c>
      <c r="C58" s="195"/>
      <c r="D58" s="179"/>
      <c r="E58" s="214"/>
      <c r="F58" s="214"/>
      <c r="G58" s="214"/>
      <c r="H58" s="214"/>
      <c r="I58" s="215"/>
      <c r="J58" s="179"/>
      <c r="K58" s="179"/>
      <c r="L58" s="179"/>
      <c r="M58" s="179"/>
      <c r="N58" s="179"/>
      <c r="O58" s="179"/>
      <c r="P58" s="179"/>
      <c r="Q58" s="179"/>
    </row>
    <row r="59" spans="1:17" s="42" customFormat="1">
      <c r="C59" s="166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</row>
    <row r="60" spans="1:17" s="188" customFormat="1">
      <c r="B60" s="216" t="s">
        <v>168</v>
      </c>
      <c r="C60" s="217"/>
      <c r="D60" s="180"/>
      <c r="E60" s="213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</row>
    <row r="61" spans="1:17" s="42" customFormat="1" ht="25.5">
      <c r="B61" s="194" t="s">
        <v>169</v>
      </c>
      <c r="C61" s="218" t="e">
        <f>IF(ROUND((C54-C46)/C54,4)&gt;0,(IF(ROUND((C54-C46)/C54,4)&lt;100%,ROUND((C54-C46)/C54,4),100%)),0)</f>
        <v>#DIV/0!</v>
      </c>
      <c r="E61" s="214"/>
      <c r="F61" s="214"/>
      <c r="G61" s="214"/>
      <c r="H61" s="214"/>
      <c r="I61" s="215"/>
    </row>
    <row r="62" spans="1:17" s="42" customFormat="1">
      <c r="C62" s="166"/>
      <c r="E62" s="219"/>
      <c r="F62" s="219"/>
      <c r="G62" s="219"/>
      <c r="H62" s="219"/>
      <c r="I62" s="220"/>
    </row>
    <row r="63" spans="1:17" s="188" customFormat="1">
      <c r="B63" s="216" t="s">
        <v>170</v>
      </c>
      <c r="C63" s="221"/>
      <c r="E63" s="222"/>
      <c r="F63" s="222"/>
      <c r="G63" s="222"/>
      <c r="H63" s="222"/>
      <c r="I63" s="223"/>
    </row>
    <row r="64" spans="1:17" s="42" customFormat="1" ht="25.5">
      <c r="B64" s="194" t="s">
        <v>171</v>
      </c>
      <c r="C64" s="340" t="e">
        <f>C58*C61</f>
        <v>#DIV/0!</v>
      </c>
      <c r="E64" s="214"/>
      <c r="F64" s="214"/>
      <c r="G64" s="214"/>
      <c r="H64" s="214"/>
      <c r="I64" s="224"/>
    </row>
    <row r="65" spans="2:9" s="42" customFormat="1">
      <c r="C65" s="328"/>
      <c r="E65" s="219"/>
      <c r="F65" s="219"/>
      <c r="G65" s="219"/>
      <c r="H65" s="219"/>
      <c r="I65" s="220"/>
    </row>
    <row r="66" spans="2:9" s="188" customFormat="1">
      <c r="B66" s="216" t="s">
        <v>172</v>
      </c>
      <c r="C66" s="329"/>
    </row>
    <row r="67" spans="2:9" s="42" customFormat="1" ht="25.5">
      <c r="B67" s="225" t="s">
        <v>173</v>
      </c>
      <c r="C67" s="226" t="e">
        <f>C64*C56</f>
        <v>#DIV/0!</v>
      </c>
    </row>
    <row r="68" spans="2:9" s="42" customFormat="1">
      <c r="B68" s="227"/>
      <c r="C68" s="228"/>
    </row>
    <row r="69" spans="2:9" s="188" customFormat="1" ht="25.5">
      <c r="B69" s="229" t="s">
        <v>174</v>
      </c>
      <c r="C69" s="217"/>
    </row>
    <row r="70" spans="2:9" s="42" customFormat="1" ht="25.5">
      <c r="B70" s="194" t="s">
        <v>175</v>
      </c>
      <c r="C70" s="218" t="e">
        <f>C67/C58</f>
        <v>#DIV/0!</v>
      </c>
      <c r="D70" s="230"/>
    </row>
    <row r="71" spans="2:9" s="42" customFormat="1">
      <c r="B71" s="231" t="s">
        <v>176</v>
      </c>
      <c r="C71" s="327"/>
    </row>
    <row r="72" spans="2:9" s="42" customFormat="1" ht="25.5">
      <c r="B72" s="194" t="s">
        <v>177</v>
      </c>
      <c r="C72" s="341" t="e">
        <f>C61*C56</f>
        <v>#DIV/0!</v>
      </c>
    </row>
    <row r="73" spans="2:9" s="42" customFormat="1">
      <c r="B73" s="227"/>
      <c r="C73" s="232"/>
      <c r="E73" s="214"/>
      <c r="F73" s="214"/>
      <c r="G73" s="214"/>
      <c r="H73" s="214"/>
      <c r="I73" s="215"/>
    </row>
    <row r="74" spans="2:9" s="42" customFormat="1">
      <c r="C74" s="166"/>
    </row>
    <row r="75" spans="2:9" s="42" customFormat="1"/>
  </sheetData>
  <customSheetViews>
    <customSheetView guid="{8634C2BB-76FB-4039-B56C-6B628142ACCE}" scale="70" topLeftCell="A28">
      <selection activeCell="X37" sqref="X37"/>
      <colBreaks count="1" manualBreakCount="1">
        <brk id="17" max="1048575" man="1"/>
      </colBreaks>
      <pageMargins left="0.7" right="0.7" top="0.75" bottom="0.75" header="0.3" footer="0.3"/>
      <pageSetup paperSize="9" scale="30" orientation="portrait" horizontalDpi="1200" verticalDpi="1200" r:id="rId1"/>
    </customSheetView>
    <customSheetView guid="{6F4C57C8-5562-4709-9327-9573B39EDAF4}" showPageBreaks="1">
      <selection activeCell="C70" sqref="C70"/>
      <colBreaks count="1" manualBreakCount="1">
        <brk id="17" max="1048575" man="1"/>
      </colBreaks>
      <pageMargins left="0.7" right="0.7" top="0.75" bottom="0.75" header="0.3" footer="0.3"/>
      <pageSetup paperSize="9" scale="30" orientation="portrait" horizontalDpi="1200" verticalDpi="1200" r:id="rId2"/>
    </customSheetView>
    <customSheetView guid="{9EC9AAF8-31E5-417A-A928-3DBD93AA7952}" showPageBreaks="1">
      <selection activeCell="B42" sqref="B42"/>
      <pageMargins left="0.7" right="0.7" top="0.75" bottom="0.75" header="0.3" footer="0.3"/>
      <pageSetup paperSize="9" orientation="portrait" horizontalDpi="1200" verticalDpi="1200" r:id="rId3"/>
    </customSheetView>
    <customSheetView guid="{19015944-8DC3-4198-B28B-DDAFEE7C00D9}" scale="80" showPageBreaks="1" printArea="1" hiddenColumns="1" topLeftCell="A22">
      <selection activeCell="H59" sqref="H59"/>
      <rowBreaks count="1" manualBreakCount="1">
        <brk id="55" max="33" man="1"/>
      </rowBreaks>
      <pageMargins left="0.35433070866141736" right="0.43307086614173229" top="0.43307086614173229" bottom="0.43307086614173229" header="0.31496062992125984" footer="0.23622047244094491"/>
      <pageSetup paperSize="9" scale="63" orientation="landscape" verticalDpi="1200" r:id="rId4"/>
      <headerFooter>
        <oddFooter>&amp;C&amp;8Strona &amp;P z &amp;N&amp;R&amp;8&amp;A</oddFooter>
      </headerFooter>
    </customSheetView>
    <customSheetView guid="{F7D79B8D-92A2-4094-827A-AE8F90DE993F}" topLeftCell="A64">
      <selection activeCell="E58" sqref="E58"/>
      <pageMargins left="0.7" right="0.7" top="0.75" bottom="0.75" header="0.3" footer="0.3"/>
      <pageSetup paperSize="9" orientation="portrait" horizontalDpi="1200" verticalDpi="1200" r:id="rId5"/>
    </customSheetView>
    <customSheetView guid="{6D8ACA1D-6FAD-497E-8DEE-A33C8B954C59}">
      <selection activeCell="E66" sqref="E66"/>
      <colBreaks count="1" manualBreakCount="1">
        <brk id="17" max="1048575" man="1"/>
      </colBreaks>
      <pageMargins left="0.7" right="0.7" top="0.75" bottom="0.75" header="0.3" footer="0.3"/>
      <pageSetup paperSize="9" scale="30" orientation="portrait" horizontalDpi="1200" verticalDpi="1200" r:id="rId6"/>
    </customSheetView>
    <customSheetView guid="{E0009F4F-48B6-4F1C-908A-7AA9220F9FEE}" scale="70" showPageBreaks="1">
      <selection activeCell="J30" sqref="J30"/>
      <colBreaks count="1" manualBreakCount="1">
        <brk id="17" max="1048575" man="1"/>
      </colBreaks>
      <pageMargins left="0.7" right="0.7" top="0.75" bottom="0.75" header="0.3" footer="0.3"/>
      <pageSetup paperSize="9" scale="30" orientation="portrait" horizontalDpi="1200" verticalDpi="1200" r:id="rId7"/>
    </customSheetView>
  </customSheetViews>
  <mergeCells count="9">
    <mergeCell ref="E25:H25"/>
    <mergeCell ref="E27:H27"/>
    <mergeCell ref="E29:H29"/>
    <mergeCell ref="E31:H31"/>
    <mergeCell ref="C1:I1"/>
    <mergeCell ref="C17:I17"/>
    <mergeCell ref="C18:I18"/>
    <mergeCell ref="E21:H21"/>
    <mergeCell ref="E23:H23"/>
  </mergeCells>
  <pageMargins left="0.7" right="0.7" top="0.75" bottom="0.75" header="0.3" footer="0.3"/>
  <pageSetup paperSize="9" scale="30" orientation="portrait" horizontalDpi="1200" verticalDpi="1200" r:id="rId8"/>
  <legacy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zoomScale="80" zoomScaleNormal="80" workbookViewId="0">
      <selection activeCell="C15" sqref="C15"/>
    </sheetView>
  </sheetViews>
  <sheetFormatPr defaultRowHeight="12.75"/>
  <cols>
    <col min="1" max="1" width="4.140625" style="41" customWidth="1"/>
    <col min="2" max="2" width="50.7109375" style="41" customWidth="1"/>
    <col min="3" max="3" width="17.140625" style="40" customWidth="1"/>
    <col min="4" max="10" width="15.85546875" style="41" customWidth="1"/>
    <col min="11" max="11" width="16.5703125" style="41" customWidth="1"/>
    <col min="12" max="17" width="15.85546875" style="41" customWidth="1"/>
    <col min="18" max="16384" width="9.140625" style="41"/>
  </cols>
  <sheetData>
    <row r="1" spans="1:17" ht="15.75" customHeight="1">
      <c r="A1" s="23" t="s">
        <v>279</v>
      </c>
      <c r="B1" s="23"/>
      <c r="C1" s="26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customHeight="1">
      <c r="A2" s="275" t="s">
        <v>22</v>
      </c>
      <c r="B2" s="284" t="s">
        <v>23</v>
      </c>
      <c r="C2" s="277" t="s">
        <v>24</v>
      </c>
      <c r="D2" s="277" t="s">
        <v>24</v>
      </c>
      <c r="E2" s="277" t="s">
        <v>24</v>
      </c>
      <c r="F2" s="277" t="s">
        <v>24</v>
      </c>
      <c r="G2" s="277" t="s">
        <v>24</v>
      </c>
      <c r="H2" s="277" t="s">
        <v>24</v>
      </c>
      <c r="I2" s="277" t="s">
        <v>24</v>
      </c>
      <c r="J2" s="277" t="s">
        <v>24</v>
      </c>
      <c r="K2" s="277" t="s">
        <v>24</v>
      </c>
      <c r="L2" s="277" t="s">
        <v>24</v>
      </c>
      <c r="M2" s="277" t="s">
        <v>24</v>
      </c>
      <c r="N2" s="277" t="s">
        <v>24</v>
      </c>
      <c r="O2" s="277" t="s">
        <v>24</v>
      </c>
      <c r="P2" s="277" t="s">
        <v>24</v>
      </c>
      <c r="Q2" s="277" t="s">
        <v>24</v>
      </c>
    </row>
    <row r="3" spans="1:17" ht="15.75" customHeight="1">
      <c r="A3" s="268" t="s">
        <v>26</v>
      </c>
      <c r="B3" s="286" t="s">
        <v>264</v>
      </c>
      <c r="C3" s="335">
        <f>SUM(C4:C5)</f>
        <v>0</v>
      </c>
      <c r="D3" s="335">
        <f t="shared" ref="D3:Q3" si="0">SUM(D4:D5)</f>
        <v>0</v>
      </c>
      <c r="E3" s="335">
        <f t="shared" si="0"/>
        <v>0</v>
      </c>
      <c r="F3" s="335">
        <f t="shared" si="0"/>
        <v>0</v>
      </c>
      <c r="G3" s="335">
        <f t="shared" si="0"/>
        <v>0</v>
      </c>
      <c r="H3" s="335">
        <f t="shared" si="0"/>
        <v>0</v>
      </c>
      <c r="I3" s="335">
        <f t="shared" si="0"/>
        <v>0</v>
      </c>
      <c r="J3" s="335">
        <f t="shared" si="0"/>
        <v>0</v>
      </c>
      <c r="K3" s="335">
        <f t="shared" si="0"/>
        <v>0</v>
      </c>
      <c r="L3" s="335">
        <f t="shared" si="0"/>
        <v>0</v>
      </c>
      <c r="M3" s="335">
        <f t="shared" si="0"/>
        <v>0</v>
      </c>
      <c r="N3" s="335">
        <f t="shared" si="0"/>
        <v>0</v>
      </c>
      <c r="O3" s="335">
        <f t="shared" si="0"/>
        <v>0</v>
      </c>
      <c r="P3" s="335">
        <f t="shared" si="0"/>
        <v>0</v>
      </c>
      <c r="Q3" s="335">
        <f t="shared" si="0"/>
        <v>0</v>
      </c>
    </row>
    <row r="4" spans="1:17" ht="28.5" customHeight="1">
      <c r="A4" s="273" t="s">
        <v>27</v>
      </c>
      <c r="B4" s="269" t="s">
        <v>265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</row>
    <row r="5" spans="1:17" ht="18.75" customHeight="1">
      <c r="A5" s="273" t="s">
        <v>30</v>
      </c>
      <c r="B5" s="272" t="s">
        <v>21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</row>
    <row r="6" spans="1:17" ht="18" customHeight="1">
      <c r="A6" s="268" t="s">
        <v>31</v>
      </c>
      <c r="B6" s="286" t="s">
        <v>266</v>
      </c>
      <c r="C6" s="335">
        <f>SUM(C7:C9)</f>
        <v>0</v>
      </c>
      <c r="D6" s="335">
        <f t="shared" ref="D6:Q6" si="1">SUM(D7:D9)</f>
        <v>0</v>
      </c>
      <c r="E6" s="335">
        <f t="shared" si="1"/>
        <v>0</v>
      </c>
      <c r="F6" s="335">
        <f t="shared" si="1"/>
        <v>0</v>
      </c>
      <c r="G6" s="335">
        <f t="shared" si="1"/>
        <v>0</v>
      </c>
      <c r="H6" s="335">
        <f t="shared" si="1"/>
        <v>0</v>
      </c>
      <c r="I6" s="335">
        <f t="shared" si="1"/>
        <v>0</v>
      </c>
      <c r="J6" s="335">
        <f t="shared" si="1"/>
        <v>0</v>
      </c>
      <c r="K6" s="335">
        <f t="shared" si="1"/>
        <v>0</v>
      </c>
      <c r="L6" s="335">
        <f t="shared" si="1"/>
        <v>0</v>
      </c>
      <c r="M6" s="335">
        <f t="shared" si="1"/>
        <v>0</v>
      </c>
      <c r="N6" s="335">
        <f t="shared" si="1"/>
        <v>0</v>
      </c>
      <c r="O6" s="335">
        <f t="shared" si="1"/>
        <v>0</v>
      </c>
      <c r="P6" s="335">
        <f t="shared" si="1"/>
        <v>0</v>
      </c>
      <c r="Q6" s="335">
        <f t="shared" si="1"/>
        <v>0</v>
      </c>
    </row>
    <row r="7" spans="1:17">
      <c r="A7" s="273" t="s">
        <v>27</v>
      </c>
      <c r="B7" s="272" t="s">
        <v>267</v>
      </c>
      <c r="C7" s="148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</row>
    <row r="8" spans="1:17">
      <c r="A8" s="273" t="s">
        <v>30</v>
      </c>
      <c r="B8" s="322" t="s">
        <v>326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</row>
    <row r="9" spans="1:17">
      <c r="A9" s="273" t="s">
        <v>45</v>
      </c>
      <c r="B9" s="272" t="s">
        <v>67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</row>
    <row r="10" spans="1:17">
      <c r="A10" s="267" t="s">
        <v>57</v>
      </c>
      <c r="B10" s="285" t="s">
        <v>268</v>
      </c>
      <c r="C10" s="336">
        <f>C3-C6</f>
        <v>0</v>
      </c>
      <c r="D10" s="336">
        <f t="shared" ref="D10:Q10" si="2">D3-D6</f>
        <v>0</v>
      </c>
      <c r="E10" s="336">
        <f t="shared" si="2"/>
        <v>0</v>
      </c>
      <c r="F10" s="336">
        <f t="shared" si="2"/>
        <v>0</v>
      </c>
      <c r="G10" s="336">
        <f t="shared" si="2"/>
        <v>0</v>
      </c>
      <c r="H10" s="336">
        <f t="shared" si="2"/>
        <v>0</v>
      </c>
      <c r="I10" s="336">
        <f t="shared" si="2"/>
        <v>0</v>
      </c>
      <c r="J10" s="336">
        <f t="shared" si="2"/>
        <v>0</v>
      </c>
      <c r="K10" s="336">
        <f t="shared" si="2"/>
        <v>0</v>
      </c>
      <c r="L10" s="336">
        <f t="shared" si="2"/>
        <v>0</v>
      </c>
      <c r="M10" s="336">
        <f t="shared" si="2"/>
        <v>0</v>
      </c>
      <c r="N10" s="336">
        <f t="shared" si="2"/>
        <v>0</v>
      </c>
      <c r="O10" s="336">
        <f t="shared" si="2"/>
        <v>0</v>
      </c>
      <c r="P10" s="336">
        <f t="shared" si="2"/>
        <v>0</v>
      </c>
      <c r="Q10" s="336">
        <f t="shared" si="2"/>
        <v>0</v>
      </c>
    </row>
    <row r="11" spans="1:17" ht="15.75">
      <c r="A11" s="270" t="s">
        <v>58</v>
      </c>
      <c r="B11" s="283" t="s">
        <v>291</v>
      </c>
      <c r="C11" s="287">
        <v>1</v>
      </c>
      <c r="D11" s="288">
        <f>C11/(1+$C$13)</f>
        <v>0.96153846153846145</v>
      </c>
      <c r="E11" s="288">
        <f t="shared" ref="E11:Q11" si="3">D11/(1+$C$13)</f>
        <v>0.92455621301775137</v>
      </c>
      <c r="F11" s="288">
        <f t="shared" si="3"/>
        <v>0.88899635867091475</v>
      </c>
      <c r="G11" s="288">
        <f t="shared" si="3"/>
        <v>0.85480419102972571</v>
      </c>
      <c r="H11" s="288">
        <f t="shared" si="3"/>
        <v>0.82192710675935166</v>
      </c>
      <c r="I11" s="288">
        <f t="shared" si="3"/>
        <v>0.79031452573014582</v>
      </c>
      <c r="J11" s="288">
        <f t="shared" si="3"/>
        <v>0.75991781320206331</v>
      </c>
      <c r="K11" s="288">
        <f t="shared" si="3"/>
        <v>0.73069020500198389</v>
      </c>
      <c r="L11" s="288">
        <f t="shared" si="3"/>
        <v>0.70258673557883067</v>
      </c>
      <c r="M11" s="288">
        <f t="shared" si="3"/>
        <v>0.67556416882579873</v>
      </c>
      <c r="N11" s="288">
        <f t="shared" si="3"/>
        <v>0.64958093156326802</v>
      </c>
      <c r="O11" s="288">
        <f t="shared" si="3"/>
        <v>0.62459704958006534</v>
      </c>
      <c r="P11" s="288">
        <f t="shared" si="3"/>
        <v>0.60057408613467822</v>
      </c>
      <c r="Q11" s="288">
        <f t="shared" si="3"/>
        <v>0.57747508282180593</v>
      </c>
    </row>
    <row r="12" spans="1:17">
      <c r="A12" s="267" t="s">
        <v>59</v>
      </c>
      <c r="B12" s="285" t="s">
        <v>82</v>
      </c>
      <c r="C12" s="336">
        <f>C10*C11</f>
        <v>0</v>
      </c>
      <c r="D12" s="336">
        <f t="shared" ref="D12:Q12" si="4">D10*D11</f>
        <v>0</v>
      </c>
      <c r="E12" s="336">
        <f t="shared" si="4"/>
        <v>0</v>
      </c>
      <c r="F12" s="336">
        <f t="shared" si="4"/>
        <v>0</v>
      </c>
      <c r="G12" s="336">
        <f t="shared" si="4"/>
        <v>0</v>
      </c>
      <c r="H12" s="336">
        <f t="shared" si="4"/>
        <v>0</v>
      </c>
      <c r="I12" s="336">
        <f t="shared" si="4"/>
        <v>0</v>
      </c>
      <c r="J12" s="336">
        <f t="shared" si="4"/>
        <v>0</v>
      </c>
      <c r="K12" s="336">
        <f t="shared" si="4"/>
        <v>0</v>
      </c>
      <c r="L12" s="336">
        <f t="shared" si="4"/>
        <v>0</v>
      </c>
      <c r="M12" s="336">
        <f t="shared" si="4"/>
        <v>0</v>
      </c>
      <c r="N12" s="336">
        <f t="shared" si="4"/>
        <v>0</v>
      </c>
      <c r="O12" s="336">
        <f t="shared" si="4"/>
        <v>0</v>
      </c>
      <c r="P12" s="336">
        <f t="shared" si="4"/>
        <v>0</v>
      </c>
      <c r="Q12" s="336">
        <f t="shared" si="4"/>
        <v>0</v>
      </c>
    </row>
    <row r="13" spans="1:17">
      <c r="A13" s="274"/>
      <c r="B13" s="271" t="s">
        <v>68</v>
      </c>
      <c r="C13" s="279">
        <v>0.04</v>
      </c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</row>
    <row r="14" spans="1:17" ht="25.5">
      <c r="A14" s="274"/>
      <c r="B14" s="271" t="s">
        <v>69</v>
      </c>
      <c r="C14" s="278">
        <f>SUM(C12:Q12)</f>
        <v>0</v>
      </c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</row>
    <row r="15" spans="1:17" ht="25.5">
      <c r="A15" s="274"/>
      <c r="B15" s="271" t="s">
        <v>70</v>
      </c>
      <c r="C15" s="364" t="str">
        <f>IFERROR(IRR(C10:Q10),"Brak możliwości wyznaczenia")</f>
        <v>Brak możliwości wyznaczenia</v>
      </c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</row>
    <row r="16" spans="1:17">
      <c r="A16" s="28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</row>
    <row r="17" spans="1:17">
      <c r="A17" s="297" t="s">
        <v>344</v>
      </c>
      <c r="B17" s="298"/>
      <c r="C17" s="315"/>
      <c r="D17" s="314"/>
      <c r="E17" s="314"/>
      <c r="F17" s="314"/>
      <c r="G17" s="314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>
      <c r="A18" s="301" t="s">
        <v>22</v>
      </c>
      <c r="B18" s="307" t="s">
        <v>23</v>
      </c>
      <c r="C18" s="304" t="s">
        <v>24</v>
      </c>
      <c r="D18" s="304" t="s">
        <v>24</v>
      </c>
      <c r="E18" s="304" t="s">
        <v>24</v>
      </c>
      <c r="F18" s="304" t="s">
        <v>24</v>
      </c>
      <c r="G18" s="304" t="s">
        <v>24</v>
      </c>
      <c r="H18" s="304" t="s">
        <v>24</v>
      </c>
      <c r="I18" s="304" t="s">
        <v>24</v>
      </c>
      <c r="J18" s="304" t="s">
        <v>24</v>
      </c>
      <c r="K18" s="304" t="s">
        <v>24</v>
      </c>
      <c r="L18" s="304" t="s">
        <v>24</v>
      </c>
      <c r="M18" s="304" t="s">
        <v>24</v>
      </c>
      <c r="N18" s="304" t="s">
        <v>24</v>
      </c>
      <c r="O18" s="304" t="s">
        <v>24</v>
      </c>
      <c r="P18" s="304" t="s">
        <v>24</v>
      </c>
      <c r="Q18" s="304" t="s">
        <v>24</v>
      </c>
    </row>
    <row r="19" spans="1:17">
      <c r="A19" s="290" t="s">
        <v>26</v>
      </c>
      <c r="B19" s="300" t="s">
        <v>295</v>
      </c>
      <c r="C19" s="34">
        <f t="shared" ref="C19:Q19" si="5">C3</f>
        <v>0</v>
      </c>
      <c r="D19" s="34">
        <f t="shared" si="5"/>
        <v>0</v>
      </c>
      <c r="E19" s="34">
        <f t="shared" si="5"/>
        <v>0</v>
      </c>
      <c r="F19" s="34">
        <f t="shared" si="5"/>
        <v>0</v>
      </c>
      <c r="G19" s="34">
        <f t="shared" si="5"/>
        <v>0</v>
      </c>
      <c r="H19" s="34">
        <f t="shared" si="5"/>
        <v>0</v>
      </c>
      <c r="I19" s="34">
        <f t="shared" si="5"/>
        <v>0</v>
      </c>
      <c r="J19" s="34">
        <f t="shared" si="5"/>
        <v>0</v>
      </c>
      <c r="K19" s="34">
        <f t="shared" si="5"/>
        <v>0</v>
      </c>
      <c r="L19" s="34">
        <f t="shared" si="5"/>
        <v>0</v>
      </c>
      <c r="M19" s="34">
        <f t="shared" si="5"/>
        <v>0</v>
      </c>
      <c r="N19" s="34">
        <f t="shared" si="5"/>
        <v>0</v>
      </c>
      <c r="O19" s="34">
        <f t="shared" si="5"/>
        <v>0</v>
      </c>
      <c r="P19" s="34">
        <f t="shared" si="5"/>
        <v>0</v>
      </c>
      <c r="Q19" s="34">
        <f t="shared" si="5"/>
        <v>0</v>
      </c>
    </row>
    <row r="20" spans="1:17">
      <c r="A20" s="292">
        <v>1</v>
      </c>
      <c r="B20" s="294" t="s">
        <v>308</v>
      </c>
      <c r="C20" s="36">
        <f>SUM(C21:C22)</f>
        <v>0</v>
      </c>
      <c r="D20" s="36">
        <f t="shared" ref="D20:Q20" si="6">SUM(D21:D22)</f>
        <v>0</v>
      </c>
      <c r="E20" s="36">
        <f t="shared" si="6"/>
        <v>0</v>
      </c>
      <c r="F20" s="36">
        <f t="shared" si="6"/>
        <v>0</v>
      </c>
      <c r="G20" s="36">
        <f t="shared" si="6"/>
        <v>0</v>
      </c>
      <c r="H20" s="36">
        <f t="shared" si="6"/>
        <v>0</v>
      </c>
      <c r="I20" s="36">
        <f t="shared" si="6"/>
        <v>0</v>
      </c>
      <c r="J20" s="36">
        <f t="shared" si="6"/>
        <v>0</v>
      </c>
      <c r="K20" s="36">
        <f t="shared" si="6"/>
        <v>0</v>
      </c>
      <c r="L20" s="36">
        <f t="shared" si="6"/>
        <v>0</v>
      </c>
      <c r="M20" s="36">
        <f t="shared" si="6"/>
        <v>0</v>
      </c>
      <c r="N20" s="36">
        <f t="shared" si="6"/>
        <v>0</v>
      </c>
      <c r="O20" s="36">
        <f t="shared" si="6"/>
        <v>0</v>
      </c>
      <c r="P20" s="36">
        <f t="shared" si="6"/>
        <v>0</v>
      </c>
      <c r="Q20" s="36">
        <f t="shared" si="6"/>
        <v>0</v>
      </c>
    </row>
    <row r="21" spans="1:17">
      <c r="A21" s="292" t="s">
        <v>139</v>
      </c>
      <c r="B21" s="299" t="s">
        <v>316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>
      <c r="A22" s="292" t="s">
        <v>140</v>
      </c>
      <c r="B22" s="299" t="s">
        <v>316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>
      <c r="A23" s="292"/>
      <c r="B23" s="300" t="s">
        <v>315</v>
      </c>
      <c r="C23" s="36">
        <f>C19+C20</f>
        <v>0</v>
      </c>
      <c r="D23" s="36">
        <f t="shared" ref="D23:Q23" si="7">D19+D20</f>
        <v>0</v>
      </c>
      <c r="E23" s="36">
        <f t="shared" si="7"/>
        <v>0</v>
      </c>
      <c r="F23" s="36">
        <f t="shared" si="7"/>
        <v>0</v>
      </c>
      <c r="G23" s="36">
        <f t="shared" si="7"/>
        <v>0</v>
      </c>
      <c r="H23" s="36">
        <f t="shared" si="7"/>
        <v>0</v>
      </c>
      <c r="I23" s="36">
        <f t="shared" si="7"/>
        <v>0</v>
      </c>
      <c r="J23" s="36">
        <f t="shared" si="7"/>
        <v>0</v>
      </c>
      <c r="K23" s="36">
        <f t="shared" si="7"/>
        <v>0</v>
      </c>
      <c r="L23" s="36">
        <f t="shared" si="7"/>
        <v>0</v>
      </c>
      <c r="M23" s="36">
        <f t="shared" si="7"/>
        <v>0</v>
      </c>
      <c r="N23" s="36">
        <f t="shared" si="7"/>
        <v>0</v>
      </c>
      <c r="O23" s="36">
        <f t="shared" si="7"/>
        <v>0</v>
      </c>
      <c r="P23" s="36">
        <f t="shared" si="7"/>
        <v>0</v>
      </c>
      <c r="Q23" s="36">
        <f t="shared" si="7"/>
        <v>0</v>
      </c>
    </row>
    <row r="24" spans="1:17">
      <c r="A24" s="290" t="s">
        <v>31</v>
      </c>
      <c r="B24" s="300" t="s">
        <v>296</v>
      </c>
      <c r="C24" s="280">
        <f t="shared" ref="C24:Q24" si="8">C6</f>
        <v>0</v>
      </c>
      <c r="D24" s="280">
        <f t="shared" si="8"/>
        <v>0</v>
      </c>
      <c r="E24" s="280">
        <f t="shared" si="8"/>
        <v>0</v>
      </c>
      <c r="F24" s="280">
        <f t="shared" si="8"/>
        <v>0</v>
      </c>
      <c r="G24" s="280">
        <f t="shared" si="8"/>
        <v>0</v>
      </c>
      <c r="H24" s="280">
        <f t="shared" si="8"/>
        <v>0</v>
      </c>
      <c r="I24" s="280">
        <f t="shared" si="8"/>
        <v>0</v>
      </c>
      <c r="J24" s="280">
        <f t="shared" si="8"/>
        <v>0</v>
      </c>
      <c r="K24" s="280">
        <f t="shared" si="8"/>
        <v>0</v>
      </c>
      <c r="L24" s="34">
        <f t="shared" si="8"/>
        <v>0</v>
      </c>
      <c r="M24" s="34">
        <f t="shared" si="8"/>
        <v>0</v>
      </c>
      <c r="N24" s="34">
        <f t="shared" si="8"/>
        <v>0</v>
      </c>
      <c r="O24" s="34">
        <f t="shared" si="8"/>
        <v>0</v>
      </c>
      <c r="P24" s="34">
        <f t="shared" si="8"/>
        <v>0</v>
      </c>
      <c r="Q24" s="34">
        <f t="shared" si="8"/>
        <v>0</v>
      </c>
    </row>
    <row r="25" spans="1:17">
      <c r="A25" s="292">
        <v>1</v>
      </c>
      <c r="B25" s="294" t="s">
        <v>309</v>
      </c>
      <c r="C25" s="36">
        <f>SUM(C26:C30)</f>
        <v>0</v>
      </c>
      <c r="D25" s="36">
        <f t="shared" ref="D25:Q25" si="9">SUM(D26:D30)</f>
        <v>0</v>
      </c>
      <c r="E25" s="36">
        <f t="shared" si="9"/>
        <v>0</v>
      </c>
      <c r="F25" s="36">
        <f t="shared" si="9"/>
        <v>0</v>
      </c>
      <c r="G25" s="36">
        <f t="shared" si="9"/>
        <v>0</v>
      </c>
      <c r="H25" s="36">
        <f t="shared" si="9"/>
        <v>0</v>
      </c>
      <c r="I25" s="36">
        <f t="shared" si="9"/>
        <v>0</v>
      </c>
      <c r="J25" s="36">
        <f t="shared" si="9"/>
        <v>0</v>
      </c>
      <c r="K25" s="36">
        <f t="shared" si="9"/>
        <v>0</v>
      </c>
      <c r="L25" s="36">
        <f t="shared" si="9"/>
        <v>0</v>
      </c>
      <c r="M25" s="36">
        <f t="shared" si="9"/>
        <v>0</v>
      </c>
      <c r="N25" s="36">
        <f t="shared" si="9"/>
        <v>0</v>
      </c>
      <c r="O25" s="36">
        <f t="shared" si="9"/>
        <v>0</v>
      </c>
      <c r="P25" s="36">
        <f t="shared" si="9"/>
        <v>0</v>
      </c>
      <c r="Q25" s="36">
        <f t="shared" si="9"/>
        <v>0</v>
      </c>
    </row>
    <row r="26" spans="1:17">
      <c r="A26" s="291" t="s">
        <v>28</v>
      </c>
      <c r="B26" s="299" t="s">
        <v>311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>
      <c r="A27" s="291" t="s">
        <v>29</v>
      </c>
      <c r="B27" s="299" t="s">
        <v>312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17">
      <c r="A28" s="291" t="s">
        <v>47</v>
      </c>
      <c r="B28" s="299" t="s">
        <v>316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>
      <c r="A29" s="291" t="s">
        <v>300</v>
      </c>
      <c r="B29" s="299" t="s">
        <v>316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>
      <c r="A30" s="292" t="s">
        <v>310</v>
      </c>
      <c r="B30" s="299" t="s">
        <v>316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>
      <c r="A31" s="292"/>
      <c r="B31" s="300" t="s">
        <v>317</v>
      </c>
      <c r="C31" s="36">
        <f>C24+C25</f>
        <v>0</v>
      </c>
      <c r="D31" s="36">
        <f t="shared" ref="D31:Q31" si="10">D24+D25</f>
        <v>0</v>
      </c>
      <c r="E31" s="36">
        <f t="shared" si="10"/>
        <v>0</v>
      </c>
      <c r="F31" s="36">
        <f t="shared" si="10"/>
        <v>0</v>
      </c>
      <c r="G31" s="36">
        <f t="shared" si="10"/>
        <v>0</v>
      </c>
      <c r="H31" s="36">
        <f t="shared" si="10"/>
        <v>0</v>
      </c>
      <c r="I31" s="36">
        <f t="shared" si="10"/>
        <v>0</v>
      </c>
      <c r="J31" s="36">
        <f t="shared" si="10"/>
        <v>0</v>
      </c>
      <c r="K31" s="36">
        <f t="shared" si="10"/>
        <v>0</v>
      </c>
      <c r="L31" s="36">
        <f t="shared" si="10"/>
        <v>0</v>
      </c>
      <c r="M31" s="36">
        <f t="shared" si="10"/>
        <v>0</v>
      </c>
      <c r="N31" s="36">
        <f t="shared" si="10"/>
        <v>0</v>
      </c>
      <c r="O31" s="36">
        <f t="shared" si="10"/>
        <v>0</v>
      </c>
      <c r="P31" s="36">
        <f t="shared" si="10"/>
        <v>0</v>
      </c>
      <c r="Q31" s="36">
        <f t="shared" si="10"/>
        <v>0</v>
      </c>
    </row>
    <row r="32" spans="1:17" ht="25.5">
      <c r="A32" s="310" t="s">
        <v>57</v>
      </c>
      <c r="B32" s="300" t="s">
        <v>314</v>
      </c>
      <c r="C32" s="311">
        <f>C23-C31</f>
        <v>0</v>
      </c>
      <c r="D32" s="311">
        <f t="shared" ref="D32:Q32" si="11">D23-D31</f>
        <v>0</v>
      </c>
      <c r="E32" s="311">
        <f t="shared" si="11"/>
        <v>0</v>
      </c>
      <c r="F32" s="311">
        <f t="shared" si="11"/>
        <v>0</v>
      </c>
      <c r="G32" s="311">
        <f t="shared" si="11"/>
        <v>0</v>
      </c>
      <c r="H32" s="311">
        <f t="shared" si="11"/>
        <v>0</v>
      </c>
      <c r="I32" s="311">
        <f t="shared" si="11"/>
        <v>0</v>
      </c>
      <c r="J32" s="311">
        <f t="shared" si="11"/>
        <v>0</v>
      </c>
      <c r="K32" s="311">
        <f t="shared" si="11"/>
        <v>0</v>
      </c>
      <c r="L32" s="311">
        <f t="shared" si="11"/>
        <v>0</v>
      </c>
      <c r="M32" s="311">
        <f t="shared" si="11"/>
        <v>0</v>
      </c>
      <c r="N32" s="311">
        <f t="shared" si="11"/>
        <v>0</v>
      </c>
      <c r="O32" s="311">
        <f t="shared" si="11"/>
        <v>0</v>
      </c>
      <c r="P32" s="311">
        <f t="shared" si="11"/>
        <v>0</v>
      </c>
      <c r="Q32" s="311">
        <f t="shared" si="11"/>
        <v>0</v>
      </c>
    </row>
    <row r="33" spans="1:17">
      <c r="A33" s="296" t="s">
        <v>58</v>
      </c>
      <c r="B33" s="300" t="s">
        <v>301</v>
      </c>
      <c r="C33" s="34">
        <f>C34-C39</f>
        <v>0</v>
      </c>
      <c r="D33" s="34">
        <f t="shared" ref="D33:Q33" si="12">D34-D39</f>
        <v>0</v>
      </c>
      <c r="E33" s="34">
        <f t="shared" si="12"/>
        <v>0</v>
      </c>
      <c r="F33" s="34">
        <f t="shared" si="12"/>
        <v>0</v>
      </c>
      <c r="G33" s="34">
        <f t="shared" si="12"/>
        <v>0</v>
      </c>
      <c r="H33" s="34">
        <f t="shared" si="12"/>
        <v>0</v>
      </c>
      <c r="I33" s="34">
        <f t="shared" si="12"/>
        <v>0</v>
      </c>
      <c r="J33" s="34">
        <f t="shared" si="12"/>
        <v>0</v>
      </c>
      <c r="K33" s="34">
        <f t="shared" si="12"/>
        <v>0</v>
      </c>
      <c r="L33" s="34">
        <f t="shared" si="12"/>
        <v>0</v>
      </c>
      <c r="M33" s="34">
        <f t="shared" si="12"/>
        <v>0</v>
      </c>
      <c r="N33" s="34">
        <f t="shared" si="12"/>
        <v>0</v>
      </c>
      <c r="O33" s="34">
        <f t="shared" si="12"/>
        <v>0</v>
      </c>
      <c r="P33" s="34">
        <f t="shared" si="12"/>
        <v>0</v>
      </c>
      <c r="Q33" s="34">
        <f t="shared" si="12"/>
        <v>0</v>
      </c>
    </row>
    <row r="34" spans="1:17">
      <c r="A34" s="291" t="s">
        <v>27</v>
      </c>
      <c r="B34" s="294" t="s">
        <v>302</v>
      </c>
      <c r="C34" s="36">
        <f>SUM(C35:C38)</f>
        <v>0</v>
      </c>
      <c r="D34" s="36">
        <f>SUM(D35:D38)</f>
        <v>0</v>
      </c>
      <c r="E34" s="36">
        <f t="shared" ref="E34:Q34" si="13">SUM(E35:E38)</f>
        <v>0</v>
      </c>
      <c r="F34" s="36">
        <f t="shared" si="13"/>
        <v>0</v>
      </c>
      <c r="G34" s="36">
        <f t="shared" si="13"/>
        <v>0</v>
      </c>
      <c r="H34" s="36">
        <f t="shared" si="13"/>
        <v>0</v>
      </c>
      <c r="I34" s="36">
        <f t="shared" si="13"/>
        <v>0</v>
      </c>
      <c r="J34" s="36">
        <f t="shared" si="13"/>
        <v>0</v>
      </c>
      <c r="K34" s="36">
        <f t="shared" si="13"/>
        <v>0</v>
      </c>
      <c r="L34" s="36">
        <f t="shared" si="13"/>
        <v>0</v>
      </c>
      <c r="M34" s="36">
        <f t="shared" si="13"/>
        <v>0</v>
      </c>
      <c r="N34" s="36">
        <f t="shared" si="13"/>
        <v>0</v>
      </c>
      <c r="O34" s="36">
        <f t="shared" si="13"/>
        <v>0</v>
      </c>
      <c r="P34" s="36">
        <f t="shared" si="13"/>
        <v>0</v>
      </c>
      <c r="Q34" s="36">
        <f t="shared" si="13"/>
        <v>0</v>
      </c>
    </row>
    <row r="35" spans="1:17">
      <c r="A35" s="291" t="s">
        <v>28</v>
      </c>
      <c r="B35" s="299" t="s">
        <v>16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>
      <c r="A36" s="291" t="s">
        <v>29</v>
      </c>
      <c r="B36" s="299" t="s">
        <v>16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>
      <c r="A37" s="291" t="s">
        <v>47</v>
      </c>
      <c r="B37" s="299" t="s">
        <v>16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>
      <c r="A38" s="291" t="s">
        <v>300</v>
      </c>
      <c r="B38" s="299" t="s">
        <v>16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>
      <c r="A39" s="291" t="s">
        <v>30</v>
      </c>
      <c r="B39" s="294" t="s">
        <v>303</v>
      </c>
      <c r="C39" s="36">
        <f>SUM(C40:C41)</f>
        <v>0</v>
      </c>
      <c r="D39" s="36">
        <f>SUM(D40:D41)</f>
        <v>0</v>
      </c>
      <c r="E39" s="36">
        <f t="shared" ref="E39:Q39" si="14">SUM(E40:E41)</f>
        <v>0</v>
      </c>
      <c r="F39" s="36">
        <f t="shared" si="14"/>
        <v>0</v>
      </c>
      <c r="G39" s="36">
        <f t="shared" si="14"/>
        <v>0</v>
      </c>
      <c r="H39" s="36">
        <f t="shared" si="14"/>
        <v>0</v>
      </c>
      <c r="I39" s="36">
        <f t="shared" si="14"/>
        <v>0</v>
      </c>
      <c r="J39" s="36">
        <f t="shared" si="14"/>
        <v>0</v>
      </c>
      <c r="K39" s="36">
        <f t="shared" si="14"/>
        <v>0</v>
      </c>
      <c r="L39" s="36">
        <f t="shared" si="14"/>
        <v>0</v>
      </c>
      <c r="M39" s="36">
        <f t="shared" si="14"/>
        <v>0</v>
      </c>
      <c r="N39" s="36">
        <f t="shared" si="14"/>
        <v>0</v>
      </c>
      <c r="O39" s="36">
        <f t="shared" si="14"/>
        <v>0</v>
      </c>
      <c r="P39" s="36">
        <f t="shared" si="14"/>
        <v>0</v>
      </c>
      <c r="Q39" s="36">
        <f t="shared" si="14"/>
        <v>0</v>
      </c>
    </row>
    <row r="40" spans="1:17">
      <c r="A40" s="291" t="s">
        <v>28</v>
      </c>
      <c r="B40" s="299" t="s">
        <v>16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17">
      <c r="A41" s="291" t="s">
        <v>29</v>
      </c>
      <c r="B41" s="299" t="s">
        <v>16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7">
      <c r="A42" s="289" t="s">
        <v>59</v>
      </c>
      <c r="B42" s="308" t="s">
        <v>304</v>
      </c>
      <c r="C42" s="33">
        <f>C32+C33</f>
        <v>0</v>
      </c>
      <c r="D42" s="33">
        <f t="shared" ref="D42:Q42" si="15">D32+D33</f>
        <v>0</v>
      </c>
      <c r="E42" s="33">
        <f t="shared" si="15"/>
        <v>0</v>
      </c>
      <c r="F42" s="33">
        <f t="shared" si="15"/>
        <v>0</v>
      </c>
      <c r="G42" s="33">
        <f t="shared" si="15"/>
        <v>0</v>
      </c>
      <c r="H42" s="33">
        <f t="shared" si="15"/>
        <v>0</v>
      </c>
      <c r="I42" s="33">
        <f t="shared" si="15"/>
        <v>0</v>
      </c>
      <c r="J42" s="33">
        <f t="shared" si="15"/>
        <v>0</v>
      </c>
      <c r="K42" s="33">
        <f t="shared" si="15"/>
        <v>0</v>
      </c>
      <c r="L42" s="33">
        <f t="shared" si="15"/>
        <v>0</v>
      </c>
      <c r="M42" s="33">
        <f t="shared" si="15"/>
        <v>0</v>
      </c>
      <c r="N42" s="33">
        <f t="shared" si="15"/>
        <v>0</v>
      </c>
      <c r="O42" s="33">
        <f t="shared" si="15"/>
        <v>0</v>
      </c>
      <c r="P42" s="33">
        <f t="shared" si="15"/>
        <v>0</v>
      </c>
      <c r="Q42" s="33">
        <f t="shared" si="15"/>
        <v>0</v>
      </c>
    </row>
    <row r="43" spans="1:17">
      <c r="A43" s="302"/>
      <c r="B43" s="303" t="s">
        <v>299</v>
      </c>
      <c r="C43" s="306">
        <v>1</v>
      </c>
      <c r="D43" s="306">
        <f>C43/(1+$C$47)</f>
        <v>0.95238095238095233</v>
      </c>
      <c r="E43" s="306">
        <f t="shared" ref="E43:Q43" si="16">D43/(1+$C$47)</f>
        <v>0.90702947845804982</v>
      </c>
      <c r="F43" s="306">
        <f t="shared" si="16"/>
        <v>0.86383759853147601</v>
      </c>
      <c r="G43" s="306">
        <f t="shared" si="16"/>
        <v>0.82270247479188185</v>
      </c>
      <c r="H43" s="306">
        <f t="shared" si="16"/>
        <v>0.78352616646845885</v>
      </c>
      <c r="I43" s="306">
        <f t="shared" si="16"/>
        <v>0.74621539663662739</v>
      </c>
      <c r="J43" s="306">
        <f t="shared" si="16"/>
        <v>0.71068133013012125</v>
      </c>
      <c r="K43" s="306">
        <f t="shared" si="16"/>
        <v>0.67683936202868689</v>
      </c>
      <c r="L43" s="306">
        <f t="shared" si="16"/>
        <v>0.64460891621779703</v>
      </c>
      <c r="M43" s="306">
        <f t="shared" si="16"/>
        <v>0.6139132535407591</v>
      </c>
      <c r="N43" s="306">
        <f t="shared" si="16"/>
        <v>0.58467928908643718</v>
      </c>
      <c r="O43" s="306">
        <f t="shared" si="16"/>
        <v>0.55683741817755916</v>
      </c>
      <c r="P43" s="306">
        <f t="shared" si="16"/>
        <v>0.5303213506452944</v>
      </c>
      <c r="Q43" s="306">
        <f t="shared" si="16"/>
        <v>0.50506795299551843</v>
      </c>
    </row>
    <row r="44" spans="1:17">
      <c r="A44" s="289" t="s">
        <v>249</v>
      </c>
      <c r="B44" s="308" t="s">
        <v>313</v>
      </c>
      <c r="C44" s="33">
        <f>C42*C43</f>
        <v>0</v>
      </c>
      <c r="D44" s="33">
        <f t="shared" ref="D44:Q44" si="17">D42*D43</f>
        <v>0</v>
      </c>
      <c r="E44" s="33">
        <f t="shared" si="17"/>
        <v>0</v>
      </c>
      <c r="F44" s="33">
        <f t="shared" si="17"/>
        <v>0</v>
      </c>
      <c r="G44" s="33">
        <f t="shared" si="17"/>
        <v>0</v>
      </c>
      <c r="H44" s="33">
        <f t="shared" si="17"/>
        <v>0</v>
      </c>
      <c r="I44" s="33">
        <f t="shared" si="17"/>
        <v>0</v>
      </c>
      <c r="J44" s="33">
        <f t="shared" si="17"/>
        <v>0</v>
      </c>
      <c r="K44" s="33">
        <f t="shared" si="17"/>
        <v>0</v>
      </c>
      <c r="L44" s="33">
        <f t="shared" si="17"/>
        <v>0</v>
      </c>
      <c r="M44" s="33">
        <f t="shared" si="17"/>
        <v>0</v>
      </c>
      <c r="N44" s="33">
        <f t="shared" si="17"/>
        <v>0</v>
      </c>
      <c r="O44" s="33">
        <f t="shared" si="17"/>
        <v>0</v>
      </c>
      <c r="P44" s="33">
        <f t="shared" si="17"/>
        <v>0</v>
      </c>
      <c r="Q44" s="33">
        <f t="shared" si="17"/>
        <v>0</v>
      </c>
    </row>
    <row r="45" spans="1:17">
      <c r="A45" s="290"/>
      <c r="B45" s="300" t="s">
        <v>297</v>
      </c>
      <c r="C45" s="34">
        <f>(C23+C34)*C43</f>
        <v>0</v>
      </c>
      <c r="D45" s="34">
        <f t="shared" ref="D45:Q45" si="18">(D23+D34)*D43</f>
        <v>0</v>
      </c>
      <c r="E45" s="34">
        <f t="shared" si="18"/>
        <v>0</v>
      </c>
      <c r="F45" s="34">
        <f t="shared" si="18"/>
        <v>0</v>
      </c>
      <c r="G45" s="34">
        <f t="shared" si="18"/>
        <v>0</v>
      </c>
      <c r="H45" s="34">
        <f t="shared" si="18"/>
        <v>0</v>
      </c>
      <c r="I45" s="34">
        <f t="shared" si="18"/>
        <v>0</v>
      </c>
      <c r="J45" s="34">
        <f t="shared" si="18"/>
        <v>0</v>
      </c>
      <c r="K45" s="34">
        <f t="shared" si="18"/>
        <v>0</v>
      </c>
      <c r="L45" s="34">
        <f t="shared" si="18"/>
        <v>0</v>
      </c>
      <c r="M45" s="34">
        <f t="shared" si="18"/>
        <v>0</v>
      </c>
      <c r="N45" s="34">
        <f t="shared" si="18"/>
        <v>0</v>
      </c>
      <c r="O45" s="34">
        <f t="shared" si="18"/>
        <v>0</v>
      </c>
      <c r="P45" s="34">
        <f t="shared" si="18"/>
        <v>0</v>
      </c>
      <c r="Q45" s="34">
        <f t="shared" si="18"/>
        <v>0</v>
      </c>
    </row>
    <row r="46" spans="1:17">
      <c r="A46" s="290"/>
      <c r="B46" s="300" t="s">
        <v>298</v>
      </c>
      <c r="C46" s="34">
        <f>(C31+C39)*C43</f>
        <v>0</v>
      </c>
      <c r="D46" s="34">
        <f t="shared" ref="D46:Q46" si="19">(D31+D39)*D43</f>
        <v>0</v>
      </c>
      <c r="E46" s="34">
        <f t="shared" si="19"/>
        <v>0</v>
      </c>
      <c r="F46" s="34">
        <f t="shared" si="19"/>
        <v>0</v>
      </c>
      <c r="G46" s="34">
        <f t="shared" si="19"/>
        <v>0</v>
      </c>
      <c r="H46" s="34">
        <f t="shared" si="19"/>
        <v>0</v>
      </c>
      <c r="I46" s="34">
        <f t="shared" si="19"/>
        <v>0</v>
      </c>
      <c r="J46" s="34">
        <f t="shared" si="19"/>
        <v>0</v>
      </c>
      <c r="K46" s="34">
        <f t="shared" si="19"/>
        <v>0</v>
      </c>
      <c r="L46" s="34">
        <f t="shared" si="19"/>
        <v>0</v>
      </c>
      <c r="M46" s="34">
        <f t="shared" si="19"/>
        <v>0</v>
      </c>
      <c r="N46" s="34">
        <f t="shared" si="19"/>
        <v>0</v>
      </c>
      <c r="O46" s="34">
        <f t="shared" si="19"/>
        <v>0</v>
      </c>
      <c r="P46" s="34">
        <f t="shared" si="19"/>
        <v>0</v>
      </c>
      <c r="Q46" s="34">
        <f t="shared" si="19"/>
        <v>0</v>
      </c>
    </row>
    <row r="47" spans="1:17">
      <c r="A47" s="295"/>
      <c r="B47" s="309" t="s">
        <v>68</v>
      </c>
      <c r="C47" s="305">
        <v>0.05</v>
      </c>
      <c r="D47" s="312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>
      <c r="A48" s="295"/>
      <c r="B48" s="293" t="s">
        <v>305</v>
      </c>
      <c r="C48" s="30">
        <f>SUM(C44:Q44)</f>
        <v>0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24">
      <c r="A49" s="295"/>
      <c r="B49" s="293" t="s">
        <v>306</v>
      </c>
      <c r="C49" s="364" t="str">
        <f>IFERROR(IRR(C42:Q42),"Brak możliwości wyznaczenia")</f>
        <v>Brak możliwości wyznaczenia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24">
      <c r="A50" s="295"/>
      <c r="B50" s="293" t="s">
        <v>307</v>
      </c>
      <c r="C50" s="363" t="str">
        <f>IFERROR(SUM(C45:Q45)/SUM(C46:Q46),"Brak możliwości wyznaczenia")</f>
        <v>Brak możliwości wyznaczenia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>
      <c r="C51" s="41"/>
    </row>
    <row r="52" spans="1:17">
      <c r="C52" s="41"/>
    </row>
    <row r="53" spans="1:17">
      <c r="C53" s="41"/>
    </row>
  </sheetData>
  <customSheetViews>
    <customSheetView guid="{8634C2BB-76FB-4039-B56C-6B628142ACCE}" scale="80" showPageBreaks="1" topLeftCell="A4">
      <selection activeCell="X37" sqref="X37"/>
      <pageMargins left="0.44" right="0.36" top="0.64" bottom="0.59055118110236227" header="0.31496062992125984" footer="0.39370078740157483"/>
      <pageSetup paperSize="9" scale="40" pageOrder="overThenDown" orientation="landscape" r:id="rId1"/>
      <headerFooter alignWithMargins="0">
        <oddHeader>&amp;C&amp;"Arial,Pogrubiony"&amp;16Wskaźniki efektywności finansowej inwestycji</oddHeader>
        <oddFooter>&amp;CStrona &amp;P z &amp;N&amp;R&amp;A</oddFooter>
      </headerFooter>
    </customSheetView>
    <customSheetView guid="{6F4C57C8-5562-4709-9327-9573B39EDAF4}" scale="90" showPageBreaks="1" topLeftCell="A10">
      <selection activeCell="E54" sqref="E54"/>
      <pageMargins left="0.44" right="0.36" top="0.64" bottom="0.59055118110236227" header="0.31496062992125984" footer="0.39370078740157483"/>
      <pageSetup paperSize="9" scale="40" pageOrder="overThenDown" orientation="landscape" r:id="rId2"/>
      <headerFooter alignWithMargins="0">
        <oddHeader>&amp;C&amp;"Arial,Pogrubiony"&amp;16Wskaźniki efektywności finansowej inwestycji</oddHeader>
        <oddFooter>&amp;CStrona &amp;P z &amp;N&amp;R&amp;A</oddFooter>
      </headerFooter>
    </customSheetView>
    <customSheetView guid="{9EC9AAF8-31E5-417A-A928-3DBD93AA7952}" scale="90" showPageBreaks="1">
      <selection activeCell="A11" sqref="A11"/>
      <pageMargins left="0.44" right="0.36" top="0.64" bottom="0.59055118110236227" header="0.31496062992125984" footer="0.39370078740157483"/>
      <pageSetup paperSize="9" scale="75" pageOrder="overThenDown" orientation="landscape" r:id="rId3"/>
      <headerFooter alignWithMargins="0">
        <oddHeader>&amp;C&amp;"Arial,Pogrubiony"&amp;16Wskaźniki efektywności finansowej inwestycji</oddHeader>
        <oddFooter>&amp;CStrona &amp;P z &amp;N&amp;R&amp;A</oddFooter>
      </headerFooter>
    </customSheetView>
    <customSheetView guid="{19015944-8DC3-4198-B28B-DDAFEE7C00D9}" showPageBreaks="1" view="pageBreakPreview" topLeftCell="A28">
      <selection activeCell="D42" sqref="D42"/>
      <pageMargins left="0.43307086614173229" right="0.35433070866141736" top="0.55118110236220474" bottom="0.59055118110236227" header="0.31496062992125984" footer="0.39370078740157483"/>
      <pageSetup paperSize="9" scale="65" pageOrder="overThenDown" orientation="landscape" r:id="rId4"/>
      <headerFooter alignWithMargins="0">
        <oddHeader>&amp;C&amp;"Arial,Pogrubiony"&amp;16Wskaźniki efektywności finansowej inwestycji</oddHeader>
        <oddFooter>&amp;CStrona &amp;P z &amp;N&amp;R&amp;A</oddFooter>
      </headerFooter>
    </customSheetView>
    <customSheetView guid="{F7D79B8D-92A2-4094-827A-AE8F90DE993F}" scale="90" topLeftCell="A28">
      <selection activeCell="E18" sqref="E18"/>
      <pageMargins left="0.44" right="0.36" top="0.64" bottom="0.59055118110236227" header="0.31496062992125984" footer="0.39370078740157483"/>
      <pageSetup paperSize="9" scale="75" pageOrder="overThenDown" orientation="landscape" r:id="rId5"/>
      <headerFooter alignWithMargins="0">
        <oddHeader>&amp;C&amp;"Arial,Pogrubiony"&amp;16Wskaźniki efektywności finansowej inwestycji</oddHeader>
        <oddFooter>&amp;CStrona &amp;P z &amp;N&amp;R&amp;A</oddFooter>
      </headerFooter>
    </customSheetView>
    <customSheetView guid="{6D8ACA1D-6FAD-497E-8DEE-A33C8B954C59}" scale="90">
      <selection activeCell="E52" sqref="E52"/>
      <pageMargins left="0.44" right="0.36" top="0.64" bottom="0.59055118110236227" header="0.31496062992125984" footer="0.39370078740157483"/>
      <pageSetup paperSize="9" scale="40" pageOrder="overThenDown" orientation="landscape" r:id="rId6"/>
      <headerFooter alignWithMargins="0">
        <oddHeader>&amp;C&amp;"Arial,Pogrubiony"&amp;16Wskaźniki efektywności finansowej inwestycji</oddHeader>
        <oddFooter>&amp;CStrona &amp;P z &amp;N&amp;R&amp;A</oddFooter>
      </headerFooter>
    </customSheetView>
    <customSheetView guid="{E0009F4F-48B6-4F1C-908A-7AA9220F9FEE}" scale="60" showPageBreaks="1">
      <selection activeCell="C26" sqref="C26"/>
      <pageMargins left="0.44" right="0.36" top="0.64" bottom="0.59055118110236227" header="0.31496062992125984" footer="0.39370078740157483"/>
      <pageSetup paperSize="9" scale="40" pageOrder="overThenDown" orientation="landscape" r:id="rId7"/>
      <headerFooter alignWithMargins="0">
        <oddHeader>&amp;C&amp;"Arial,Pogrubiony"&amp;16Wskaźniki efektywności finansowej inwestycji</oddHeader>
        <oddFooter>&amp;CStrona &amp;P z &amp;N&amp;R&amp;A</oddFooter>
      </headerFooter>
    </customSheetView>
  </customSheetViews>
  <phoneticPr fontId="0" type="noConversion"/>
  <pageMargins left="0.44" right="0.36" top="0.64" bottom="0.59055118110236227" header="0.31496062992125984" footer="0.39370078740157483"/>
  <pageSetup paperSize="9" scale="40" pageOrder="overThenDown" orientation="landscape" r:id="rId8"/>
  <headerFooter alignWithMargins="0">
    <oddHeader>&amp;C&amp;"Arial,Pogrubiony"&amp;16Wskaźniki efektywności finansowej inwestycji</oddHeader>
    <oddFooter>&amp;CStrona &amp;P z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opLeftCell="A13" zoomScale="80" zoomScaleNormal="80" workbookViewId="0">
      <selection activeCell="F18" sqref="F18"/>
    </sheetView>
  </sheetViews>
  <sheetFormatPr defaultRowHeight="12.75"/>
  <cols>
    <col min="1" max="1" width="4.7109375" style="111" customWidth="1"/>
    <col min="2" max="2" width="52.28515625" style="142" customWidth="1"/>
    <col min="3" max="17" width="14.5703125" style="112" customWidth="1"/>
    <col min="18" max="18" width="15.7109375" style="111" customWidth="1"/>
    <col min="19" max="16384" width="9.140625" style="111"/>
  </cols>
  <sheetData>
    <row r="1" spans="1:18" ht="77.25" customHeight="1" thickBot="1">
      <c r="B1" s="419" t="s">
        <v>332</v>
      </c>
      <c r="C1" s="420"/>
      <c r="D1" s="420"/>
      <c r="E1" s="420"/>
      <c r="F1" s="420"/>
      <c r="G1" s="420"/>
      <c r="H1" s="420"/>
      <c r="I1" s="421"/>
    </row>
    <row r="3" spans="1:18">
      <c r="A3" s="113" t="s">
        <v>335</v>
      </c>
      <c r="B3" s="114"/>
      <c r="C3" s="115"/>
      <c r="D3" s="115"/>
      <c r="E3" s="115"/>
      <c r="F3" s="115"/>
      <c r="G3" s="116"/>
      <c r="H3" s="116"/>
      <c r="I3" s="116"/>
    </row>
    <row r="4" spans="1:18" s="120" customFormat="1">
      <c r="A4" s="117" t="s">
        <v>22</v>
      </c>
      <c r="B4" s="118" t="s">
        <v>23</v>
      </c>
      <c r="C4" s="119" t="s">
        <v>24</v>
      </c>
      <c r="D4" s="119" t="s">
        <v>24</v>
      </c>
      <c r="E4" s="119" t="s">
        <v>24</v>
      </c>
      <c r="F4" s="119" t="s">
        <v>24</v>
      </c>
      <c r="G4" s="119" t="s">
        <v>24</v>
      </c>
      <c r="H4" s="119" t="s">
        <v>24</v>
      </c>
      <c r="I4" s="119" t="s">
        <v>24</v>
      </c>
      <c r="J4" s="119" t="s">
        <v>24</v>
      </c>
      <c r="K4" s="119" t="s">
        <v>24</v>
      </c>
      <c r="L4" s="119" t="s">
        <v>24</v>
      </c>
      <c r="M4" s="119" t="s">
        <v>24</v>
      </c>
      <c r="N4" s="119" t="s">
        <v>24</v>
      </c>
      <c r="O4" s="119" t="s">
        <v>24</v>
      </c>
      <c r="P4" s="119" t="s">
        <v>24</v>
      </c>
      <c r="Q4" s="119" t="s">
        <v>24</v>
      </c>
    </row>
    <row r="5" spans="1:18" s="124" customFormat="1" ht="28.5" customHeight="1">
      <c r="A5" s="121" t="s">
        <v>48</v>
      </c>
      <c r="B5" s="122" t="s">
        <v>60</v>
      </c>
      <c r="C5" s="123">
        <f>C6-C7-C8-C9-C10</f>
        <v>0</v>
      </c>
      <c r="D5" s="123">
        <f t="shared" ref="D5:Q5" si="0">D6-D7-D8-D9-D10</f>
        <v>0</v>
      </c>
      <c r="E5" s="123">
        <f t="shared" si="0"/>
        <v>0</v>
      </c>
      <c r="F5" s="123">
        <f t="shared" si="0"/>
        <v>0</v>
      </c>
      <c r="G5" s="123">
        <f t="shared" si="0"/>
        <v>0</v>
      </c>
      <c r="H5" s="123">
        <f t="shared" si="0"/>
        <v>0</v>
      </c>
      <c r="I5" s="123">
        <f t="shared" si="0"/>
        <v>0</v>
      </c>
      <c r="J5" s="123">
        <f t="shared" si="0"/>
        <v>0</v>
      </c>
      <c r="K5" s="123">
        <f t="shared" si="0"/>
        <v>0</v>
      </c>
      <c r="L5" s="123">
        <f t="shared" si="0"/>
        <v>0</v>
      </c>
      <c r="M5" s="123">
        <f t="shared" si="0"/>
        <v>0</v>
      </c>
      <c r="N5" s="123">
        <f t="shared" si="0"/>
        <v>0</v>
      </c>
      <c r="O5" s="123">
        <f t="shared" si="0"/>
        <v>0</v>
      </c>
      <c r="P5" s="123">
        <f t="shared" si="0"/>
        <v>0</v>
      </c>
      <c r="Q5" s="123">
        <f t="shared" si="0"/>
        <v>0</v>
      </c>
    </row>
    <row r="6" spans="1:18" s="127" customFormat="1">
      <c r="A6" s="143" t="s">
        <v>49</v>
      </c>
      <c r="B6" s="5" t="s">
        <v>137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</row>
    <row r="7" spans="1:18" s="127" customFormat="1">
      <c r="A7" s="143" t="s">
        <v>111</v>
      </c>
      <c r="B7" s="125" t="s">
        <v>109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</row>
    <row r="8" spans="1:18" s="127" customFormat="1">
      <c r="A8" s="143" t="s">
        <v>122</v>
      </c>
      <c r="B8" s="128" t="s">
        <v>106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</row>
    <row r="9" spans="1:18" s="127" customFormat="1">
      <c r="A9" s="143" t="s">
        <v>123</v>
      </c>
      <c r="B9" s="128" t="s">
        <v>107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</row>
    <row r="10" spans="1:18" s="124" customFormat="1" ht="25.5">
      <c r="A10" s="143" t="s">
        <v>124</v>
      </c>
      <c r="B10" s="128" t="s">
        <v>138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</row>
    <row r="11" spans="1:18" s="127" customFormat="1" ht="25.5">
      <c r="A11" s="121" t="s">
        <v>50</v>
      </c>
      <c r="B11" s="122" t="s">
        <v>61</v>
      </c>
      <c r="C11" s="123">
        <f>-(C12+C13)</f>
        <v>0</v>
      </c>
      <c r="D11" s="123">
        <f t="shared" ref="D11:Q11" si="1">-(D12+D13)</f>
        <v>0</v>
      </c>
      <c r="E11" s="123">
        <f t="shared" si="1"/>
        <v>0</v>
      </c>
      <c r="F11" s="123">
        <f t="shared" si="1"/>
        <v>0</v>
      </c>
      <c r="G11" s="123">
        <f t="shared" si="1"/>
        <v>0</v>
      </c>
      <c r="H11" s="123">
        <f t="shared" si="1"/>
        <v>0</v>
      </c>
      <c r="I11" s="123">
        <f t="shared" si="1"/>
        <v>0</v>
      </c>
      <c r="J11" s="123">
        <f t="shared" si="1"/>
        <v>0</v>
      </c>
      <c r="K11" s="123">
        <f t="shared" si="1"/>
        <v>0</v>
      </c>
      <c r="L11" s="123">
        <f t="shared" si="1"/>
        <v>0</v>
      </c>
      <c r="M11" s="123">
        <f t="shared" si="1"/>
        <v>0</v>
      </c>
      <c r="N11" s="123">
        <f t="shared" si="1"/>
        <v>0</v>
      </c>
      <c r="O11" s="123">
        <f t="shared" si="1"/>
        <v>0</v>
      </c>
      <c r="P11" s="123">
        <f t="shared" si="1"/>
        <v>0</v>
      </c>
      <c r="Q11" s="123">
        <f t="shared" si="1"/>
        <v>0</v>
      </c>
    </row>
    <row r="12" spans="1:18" s="127" customFormat="1">
      <c r="A12" s="143" t="s">
        <v>49</v>
      </c>
      <c r="B12" s="129" t="s">
        <v>108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</row>
    <row r="13" spans="1:18" s="127" customFormat="1">
      <c r="A13" s="143" t="s">
        <v>111</v>
      </c>
      <c r="B13" s="129" t="s">
        <v>72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45"/>
    </row>
    <row r="14" spans="1:18" s="127" customFormat="1" ht="25.5">
      <c r="A14" s="121" t="s">
        <v>51</v>
      </c>
      <c r="B14" s="122" t="s">
        <v>62</v>
      </c>
      <c r="C14" s="123">
        <f t="shared" ref="C14:Q14" si="2">C15-C22</f>
        <v>0</v>
      </c>
      <c r="D14" s="123">
        <f t="shared" si="2"/>
        <v>0</v>
      </c>
      <c r="E14" s="123">
        <f t="shared" si="2"/>
        <v>0</v>
      </c>
      <c r="F14" s="123">
        <f t="shared" si="2"/>
        <v>0</v>
      </c>
      <c r="G14" s="123">
        <f t="shared" si="2"/>
        <v>0</v>
      </c>
      <c r="H14" s="123">
        <f t="shared" si="2"/>
        <v>0</v>
      </c>
      <c r="I14" s="123">
        <f t="shared" si="2"/>
        <v>0</v>
      </c>
      <c r="J14" s="123">
        <f t="shared" si="2"/>
        <v>0</v>
      </c>
      <c r="K14" s="123">
        <f t="shared" si="2"/>
        <v>0</v>
      </c>
      <c r="L14" s="123">
        <f t="shared" si="2"/>
        <v>0</v>
      </c>
      <c r="M14" s="123">
        <f t="shared" si="2"/>
        <v>0</v>
      </c>
      <c r="N14" s="123">
        <f t="shared" si="2"/>
        <v>0</v>
      </c>
      <c r="O14" s="123">
        <f t="shared" si="2"/>
        <v>0</v>
      </c>
      <c r="P14" s="123">
        <f t="shared" si="2"/>
        <v>0</v>
      </c>
      <c r="Q14" s="123">
        <f t="shared" si="2"/>
        <v>0</v>
      </c>
    </row>
    <row r="15" spans="1:18" s="127" customFormat="1">
      <c r="A15" s="143" t="s">
        <v>49</v>
      </c>
      <c r="B15" s="129" t="s">
        <v>112</v>
      </c>
      <c r="C15" s="126">
        <f>SUM(C16:C21)</f>
        <v>0</v>
      </c>
      <c r="D15" s="126">
        <f t="shared" ref="D15:Q15" si="3">SUM(D16:D21)</f>
        <v>0</v>
      </c>
      <c r="E15" s="126">
        <f t="shared" si="3"/>
        <v>0</v>
      </c>
      <c r="F15" s="126">
        <f t="shared" si="3"/>
        <v>0</v>
      </c>
      <c r="G15" s="126">
        <f t="shared" si="3"/>
        <v>0</v>
      </c>
      <c r="H15" s="126">
        <f t="shared" si="3"/>
        <v>0</v>
      </c>
      <c r="I15" s="126">
        <f t="shared" si="3"/>
        <v>0</v>
      </c>
      <c r="J15" s="126">
        <f t="shared" si="3"/>
        <v>0</v>
      </c>
      <c r="K15" s="126">
        <f t="shared" si="3"/>
        <v>0</v>
      </c>
      <c r="L15" s="126">
        <f t="shared" si="3"/>
        <v>0</v>
      </c>
      <c r="M15" s="126">
        <f t="shared" si="3"/>
        <v>0</v>
      </c>
      <c r="N15" s="126">
        <f t="shared" si="3"/>
        <v>0</v>
      </c>
      <c r="O15" s="126">
        <f t="shared" si="3"/>
        <v>0</v>
      </c>
      <c r="P15" s="126">
        <f t="shared" si="3"/>
        <v>0</v>
      </c>
      <c r="Q15" s="126">
        <f t="shared" si="3"/>
        <v>0</v>
      </c>
    </row>
    <row r="16" spans="1:18" s="127" customFormat="1">
      <c r="A16" s="143">
        <v>1</v>
      </c>
      <c r="B16" s="129" t="s">
        <v>132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</row>
    <row r="17" spans="1:18" s="127" customFormat="1">
      <c r="A17" s="143">
        <v>2</v>
      </c>
      <c r="B17" s="59" t="s">
        <v>113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</row>
    <row r="18" spans="1:18" s="127" customFormat="1">
      <c r="A18" s="143">
        <v>3</v>
      </c>
      <c r="B18" s="59" t="s">
        <v>128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1:18" s="127" customFormat="1">
      <c r="A19" s="143">
        <v>4</v>
      </c>
      <c r="B19" s="59" t="s">
        <v>114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</row>
    <row r="20" spans="1:18" s="127" customFormat="1">
      <c r="A20" s="143">
        <v>5</v>
      </c>
      <c r="B20" s="59" t="s">
        <v>115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</row>
    <row r="21" spans="1:18" s="127" customFormat="1">
      <c r="A21" s="143">
        <v>6</v>
      </c>
      <c r="B21" s="59" t="s">
        <v>116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</row>
    <row r="22" spans="1:18" s="127" customFormat="1">
      <c r="A22" s="143" t="s">
        <v>111</v>
      </c>
      <c r="B22" s="129" t="s">
        <v>117</v>
      </c>
      <c r="C22" s="126">
        <f>SUM(C23:C26)</f>
        <v>0</v>
      </c>
      <c r="D22" s="126">
        <f t="shared" ref="D22:Q22" si="4">SUM(D23:D26)</f>
        <v>0</v>
      </c>
      <c r="E22" s="126">
        <f t="shared" si="4"/>
        <v>0</v>
      </c>
      <c r="F22" s="126">
        <f t="shared" si="4"/>
        <v>0</v>
      </c>
      <c r="G22" s="126">
        <f t="shared" si="4"/>
        <v>0</v>
      </c>
      <c r="H22" s="126">
        <f t="shared" si="4"/>
        <v>0</v>
      </c>
      <c r="I22" s="126">
        <f t="shared" si="4"/>
        <v>0</v>
      </c>
      <c r="J22" s="126">
        <f t="shared" si="4"/>
        <v>0</v>
      </c>
      <c r="K22" s="126">
        <f t="shared" si="4"/>
        <v>0</v>
      </c>
      <c r="L22" s="126">
        <f t="shared" si="4"/>
        <v>0</v>
      </c>
      <c r="M22" s="126">
        <f t="shared" si="4"/>
        <v>0</v>
      </c>
      <c r="N22" s="126">
        <f t="shared" si="4"/>
        <v>0</v>
      </c>
      <c r="O22" s="126">
        <f t="shared" si="4"/>
        <v>0</v>
      </c>
      <c r="P22" s="126">
        <f t="shared" si="4"/>
        <v>0</v>
      </c>
      <c r="Q22" s="126">
        <f t="shared" si="4"/>
        <v>0</v>
      </c>
    </row>
    <row r="23" spans="1:18" s="131" customFormat="1">
      <c r="A23" s="143">
        <v>1</v>
      </c>
      <c r="B23" s="59" t="s">
        <v>118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</row>
    <row r="24" spans="1:18" s="131" customFormat="1">
      <c r="A24" s="143">
        <v>2</v>
      </c>
      <c r="B24" s="59" t="s">
        <v>119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</row>
    <row r="25" spans="1:18" s="131" customFormat="1">
      <c r="A25" s="143">
        <v>3</v>
      </c>
      <c r="B25" s="59" t="s">
        <v>121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</row>
    <row r="26" spans="1:18" s="127" customFormat="1">
      <c r="A26" s="143">
        <v>4</v>
      </c>
      <c r="B26" s="59" t="s">
        <v>120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</row>
    <row r="27" spans="1:18">
      <c r="A27" s="132" t="s">
        <v>52</v>
      </c>
      <c r="B27" s="133" t="s">
        <v>63</v>
      </c>
      <c r="C27" s="134">
        <f t="shared" ref="C27:Q27" si="5">C14+C11+C5</f>
        <v>0</v>
      </c>
      <c r="D27" s="134">
        <f t="shared" si="5"/>
        <v>0</v>
      </c>
      <c r="E27" s="134">
        <f t="shared" si="5"/>
        <v>0</v>
      </c>
      <c r="F27" s="134">
        <f t="shared" si="5"/>
        <v>0</v>
      </c>
      <c r="G27" s="134">
        <f t="shared" si="5"/>
        <v>0</v>
      </c>
      <c r="H27" s="134">
        <f t="shared" si="5"/>
        <v>0</v>
      </c>
      <c r="I27" s="134">
        <f t="shared" si="5"/>
        <v>0</v>
      </c>
      <c r="J27" s="134">
        <f t="shared" si="5"/>
        <v>0</v>
      </c>
      <c r="K27" s="134">
        <f t="shared" si="5"/>
        <v>0</v>
      </c>
      <c r="L27" s="134">
        <f t="shared" si="5"/>
        <v>0</v>
      </c>
      <c r="M27" s="134">
        <f t="shared" si="5"/>
        <v>0</v>
      </c>
      <c r="N27" s="134">
        <f t="shared" si="5"/>
        <v>0</v>
      </c>
      <c r="O27" s="134">
        <f t="shared" si="5"/>
        <v>0</v>
      </c>
      <c r="P27" s="134">
        <f t="shared" si="5"/>
        <v>0</v>
      </c>
      <c r="Q27" s="134">
        <f t="shared" si="5"/>
        <v>0</v>
      </c>
    </row>
    <row r="28" spans="1:18">
      <c r="A28" s="135" t="s">
        <v>53</v>
      </c>
      <c r="B28" s="136" t="s">
        <v>64</v>
      </c>
      <c r="C28" s="137"/>
      <c r="D28" s="138">
        <f t="shared" ref="D28:Q28" si="6">C29</f>
        <v>0</v>
      </c>
      <c r="E28" s="138">
        <f t="shared" si="6"/>
        <v>0</v>
      </c>
      <c r="F28" s="138">
        <f t="shared" si="6"/>
        <v>0</v>
      </c>
      <c r="G28" s="138">
        <f t="shared" si="6"/>
        <v>0</v>
      </c>
      <c r="H28" s="138">
        <f t="shared" si="6"/>
        <v>0</v>
      </c>
      <c r="I28" s="138">
        <f t="shared" si="6"/>
        <v>0</v>
      </c>
      <c r="J28" s="138">
        <f t="shared" si="6"/>
        <v>0</v>
      </c>
      <c r="K28" s="138">
        <f t="shared" si="6"/>
        <v>0</v>
      </c>
      <c r="L28" s="138">
        <f t="shared" si="6"/>
        <v>0</v>
      </c>
      <c r="M28" s="138">
        <f t="shared" si="6"/>
        <v>0</v>
      </c>
      <c r="N28" s="138">
        <f t="shared" si="6"/>
        <v>0</v>
      </c>
      <c r="O28" s="138">
        <f t="shared" si="6"/>
        <v>0</v>
      </c>
      <c r="P28" s="138">
        <f t="shared" si="6"/>
        <v>0</v>
      </c>
      <c r="Q28" s="138">
        <f t="shared" si="6"/>
        <v>0</v>
      </c>
    </row>
    <row r="29" spans="1:18">
      <c r="A29" s="139" t="s">
        <v>54</v>
      </c>
      <c r="B29" s="140" t="s">
        <v>65</v>
      </c>
      <c r="C29" s="141">
        <f t="shared" ref="C29:Q29" si="7">C27+C28</f>
        <v>0</v>
      </c>
      <c r="D29" s="141">
        <f t="shared" si="7"/>
        <v>0</v>
      </c>
      <c r="E29" s="141">
        <f t="shared" si="7"/>
        <v>0</v>
      </c>
      <c r="F29" s="141">
        <f t="shared" si="7"/>
        <v>0</v>
      </c>
      <c r="G29" s="141">
        <f t="shared" si="7"/>
        <v>0</v>
      </c>
      <c r="H29" s="141">
        <f t="shared" si="7"/>
        <v>0</v>
      </c>
      <c r="I29" s="141">
        <f t="shared" si="7"/>
        <v>0</v>
      </c>
      <c r="J29" s="141">
        <f t="shared" si="7"/>
        <v>0</v>
      </c>
      <c r="K29" s="141">
        <f t="shared" si="7"/>
        <v>0</v>
      </c>
      <c r="L29" s="141">
        <f t="shared" si="7"/>
        <v>0</v>
      </c>
      <c r="M29" s="141">
        <f t="shared" si="7"/>
        <v>0</v>
      </c>
      <c r="N29" s="141">
        <f t="shared" si="7"/>
        <v>0</v>
      </c>
      <c r="O29" s="141">
        <f t="shared" si="7"/>
        <v>0</v>
      </c>
      <c r="P29" s="141">
        <f t="shared" si="7"/>
        <v>0</v>
      </c>
      <c r="Q29" s="141">
        <f t="shared" si="7"/>
        <v>0</v>
      </c>
    </row>
    <row r="31" spans="1:18">
      <c r="A31" s="113" t="s">
        <v>318</v>
      </c>
      <c r="B31" s="114"/>
      <c r="C31" s="115"/>
      <c r="D31" s="115"/>
      <c r="E31" s="115"/>
      <c r="F31" s="115"/>
      <c r="G31" s="116"/>
      <c r="H31" s="116"/>
      <c r="I31" s="116"/>
    </row>
    <row r="32" spans="1:18">
      <c r="A32" s="117" t="s">
        <v>22</v>
      </c>
      <c r="B32" s="118" t="s">
        <v>23</v>
      </c>
      <c r="C32" s="119" t="s">
        <v>24</v>
      </c>
      <c r="D32" s="119" t="s">
        <v>24</v>
      </c>
      <c r="E32" s="119" t="s">
        <v>24</v>
      </c>
      <c r="F32" s="119" t="s">
        <v>24</v>
      </c>
      <c r="G32" s="119" t="s">
        <v>24</v>
      </c>
      <c r="H32" s="119" t="s">
        <v>24</v>
      </c>
      <c r="I32" s="119" t="s">
        <v>24</v>
      </c>
      <c r="J32" s="119" t="s">
        <v>24</v>
      </c>
      <c r="K32" s="119" t="s">
        <v>24</v>
      </c>
      <c r="L32" s="119" t="s">
        <v>24</v>
      </c>
      <c r="M32" s="119" t="s">
        <v>24</v>
      </c>
      <c r="N32" s="119" t="s">
        <v>24</v>
      </c>
      <c r="O32" s="119" t="s">
        <v>24</v>
      </c>
      <c r="P32" s="119" t="s">
        <v>24</v>
      </c>
      <c r="Q32" s="119" t="s">
        <v>24</v>
      </c>
      <c r="R32" s="119" t="s">
        <v>24</v>
      </c>
    </row>
    <row r="33" spans="1:18" ht="25.5">
      <c r="A33" s="121" t="s">
        <v>48</v>
      </c>
      <c r="B33" s="122" t="s">
        <v>60</v>
      </c>
      <c r="C33" s="123">
        <f>C34-C35-C36-C37-C38</f>
        <v>0</v>
      </c>
      <c r="D33" s="123">
        <f t="shared" ref="D33:R33" si="8">D34-D35-D36-D37-D38</f>
        <v>0</v>
      </c>
      <c r="E33" s="123">
        <f t="shared" si="8"/>
        <v>0</v>
      </c>
      <c r="F33" s="123">
        <f t="shared" si="8"/>
        <v>0</v>
      </c>
      <c r="G33" s="123">
        <f t="shared" si="8"/>
        <v>0</v>
      </c>
      <c r="H33" s="123">
        <f t="shared" si="8"/>
        <v>0</v>
      </c>
      <c r="I33" s="123">
        <f t="shared" si="8"/>
        <v>0</v>
      </c>
      <c r="J33" s="123">
        <f t="shared" si="8"/>
        <v>0</v>
      </c>
      <c r="K33" s="123">
        <f t="shared" si="8"/>
        <v>0</v>
      </c>
      <c r="L33" s="123">
        <f t="shared" si="8"/>
        <v>0</v>
      </c>
      <c r="M33" s="123">
        <f t="shared" si="8"/>
        <v>0</v>
      </c>
      <c r="N33" s="123">
        <f t="shared" si="8"/>
        <v>0</v>
      </c>
      <c r="O33" s="123">
        <f t="shared" si="8"/>
        <v>0</v>
      </c>
      <c r="P33" s="123">
        <f t="shared" si="8"/>
        <v>0</v>
      </c>
      <c r="Q33" s="123">
        <f t="shared" si="8"/>
        <v>0</v>
      </c>
      <c r="R33" s="123">
        <f t="shared" si="8"/>
        <v>0</v>
      </c>
    </row>
    <row r="34" spans="1:18">
      <c r="A34" s="143" t="s">
        <v>49</v>
      </c>
      <c r="B34" s="150" t="s">
        <v>137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</row>
    <row r="35" spans="1:18">
      <c r="A35" s="143" t="s">
        <v>111</v>
      </c>
      <c r="B35" s="129" t="s">
        <v>109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</row>
    <row r="36" spans="1:18">
      <c r="A36" s="143" t="s">
        <v>122</v>
      </c>
      <c r="B36" s="129" t="s">
        <v>83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</row>
    <row r="37" spans="1:18">
      <c r="A37" s="143" t="s">
        <v>123</v>
      </c>
      <c r="B37" s="129" t="s">
        <v>110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</row>
    <row r="38" spans="1:18" ht="25.5">
      <c r="A38" s="143" t="s">
        <v>124</v>
      </c>
      <c r="B38" s="125" t="s">
        <v>138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</row>
    <row r="39" spans="1:18" ht="25.5">
      <c r="A39" s="121" t="s">
        <v>50</v>
      </c>
      <c r="B39" s="122" t="s">
        <v>61</v>
      </c>
      <c r="C39" s="123">
        <f>-SUM(C40:C43)</f>
        <v>0</v>
      </c>
      <c r="D39" s="123">
        <f t="shared" ref="D39:R39" si="9">-SUM(D40:D43)</f>
        <v>0</v>
      </c>
      <c r="E39" s="123">
        <f t="shared" si="9"/>
        <v>0</v>
      </c>
      <c r="F39" s="123">
        <f t="shared" si="9"/>
        <v>0</v>
      </c>
      <c r="G39" s="123">
        <f t="shared" si="9"/>
        <v>0</v>
      </c>
      <c r="H39" s="123">
        <f t="shared" si="9"/>
        <v>0</v>
      </c>
      <c r="I39" s="123">
        <f t="shared" si="9"/>
        <v>0</v>
      </c>
      <c r="J39" s="123">
        <f t="shared" si="9"/>
        <v>0</v>
      </c>
      <c r="K39" s="123">
        <f t="shared" si="9"/>
        <v>0</v>
      </c>
      <c r="L39" s="123">
        <f t="shared" si="9"/>
        <v>0</v>
      </c>
      <c r="M39" s="123">
        <f t="shared" si="9"/>
        <v>0</v>
      </c>
      <c r="N39" s="123">
        <f t="shared" si="9"/>
        <v>0</v>
      </c>
      <c r="O39" s="123">
        <f t="shared" si="9"/>
        <v>0</v>
      </c>
      <c r="P39" s="123">
        <f t="shared" si="9"/>
        <v>0</v>
      </c>
      <c r="Q39" s="123">
        <f t="shared" si="9"/>
        <v>0</v>
      </c>
      <c r="R39" s="123">
        <f t="shared" si="9"/>
        <v>0</v>
      </c>
    </row>
    <row r="40" spans="1:18">
      <c r="A40" s="143" t="s">
        <v>49</v>
      </c>
      <c r="B40" s="129" t="s">
        <v>133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</row>
    <row r="41" spans="1:18">
      <c r="A41" s="143" t="s">
        <v>111</v>
      </c>
      <c r="B41" s="129" t="s">
        <v>134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</row>
    <row r="42" spans="1:18">
      <c r="A42" s="143" t="s">
        <v>122</v>
      </c>
      <c r="B42" s="129" t="s">
        <v>135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18">
      <c r="A43" s="143" t="s">
        <v>123</v>
      </c>
      <c r="B43" s="129" t="s">
        <v>136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</row>
    <row r="44" spans="1:18" ht="25.5">
      <c r="A44" s="121" t="s">
        <v>51</v>
      </c>
      <c r="B44" s="122" t="s">
        <v>62</v>
      </c>
      <c r="C44" s="123">
        <f>C45-C52</f>
        <v>0</v>
      </c>
      <c r="D44" s="123">
        <f t="shared" ref="D44:Q44" si="10">D45-D52</f>
        <v>0</v>
      </c>
      <c r="E44" s="123">
        <f t="shared" si="10"/>
        <v>0</v>
      </c>
      <c r="F44" s="123">
        <f t="shared" si="10"/>
        <v>0</v>
      </c>
      <c r="G44" s="123">
        <f t="shared" si="10"/>
        <v>0</v>
      </c>
      <c r="H44" s="123">
        <f t="shared" si="10"/>
        <v>0</v>
      </c>
      <c r="I44" s="123">
        <f t="shared" si="10"/>
        <v>0</v>
      </c>
      <c r="J44" s="123">
        <f t="shared" si="10"/>
        <v>0</v>
      </c>
      <c r="K44" s="123">
        <f t="shared" si="10"/>
        <v>0</v>
      </c>
      <c r="L44" s="123">
        <f t="shared" si="10"/>
        <v>0</v>
      </c>
      <c r="M44" s="123">
        <f t="shared" si="10"/>
        <v>0</v>
      </c>
      <c r="N44" s="123">
        <f t="shared" si="10"/>
        <v>0</v>
      </c>
      <c r="O44" s="123">
        <f t="shared" si="10"/>
        <v>0</v>
      </c>
      <c r="P44" s="123">
        <f t="shared" si="10"/>
        <v>0</v>
      </c>
      <c r="Q44" s="123">
        <f t="shared" si="10"/>
        <v>0</v>
      </c>
      <c r="R44" s="123">
        <f>R45-R52</f>
        <v>0</v>
      </c>
    </row>
    <row r="45" spans="1:18">
      <c r="A45" s="143" t="s">
        <v>49</v>
      </c>
      <c r="B45" s="129" t="s">
        <v>125</v>
      </c>
      <c r="C45" s="126">
        <f t="shared" ref="C45:Q45" si="11">SUM(C46:C51)</f>
        <v>0</v>
      </c>
      <c r="D45" s="126">
        <f t="shared" si="11"/>
        <v>0</v>
      </c>
      <c r="E45" s="126">
        <f t="shared" si="11"/>
        <v>0</v>
      </c>
      <c r="F45" s="126">
        <f t="shared" si="11"/>
        <v>0</v>
      </c>
      <c r="G45" s="126">
        <f t="shared" si="11"/>
        <v>0</v>
      </c>
      <c r="H45" s="126">
        <f t="shared" si="11"/>
        <v>0</v>
      </c>
      <c r="I45" s="126">
        <f t="shared" si="11"/>
        <v>0</v>
      </c>
      <c r="J45" s="126">
        <f t="shared" si="11"/>
        <v>0</v>
      </c>
      <c r="K45" s="126">
        <f t="shared" si="11"/>
        <v>0</v>
      </c>
      <c r="L45" s="126">
        <f t="shared" si="11"/>
        <v>0</v>
      </c>
      <c r="M45" s="126">
        <f t="shared" si="11"/>
        <v>0</v>
      </c>
      <c r="N45" s="126">
        <f t="shared" si="11"/>
        <v>0</v>
      </c>
      <c r="O45" s="126">
        <f t="shared" si="11"/>
        <v>0</v>
      </c>
      <c r="P45" s="126">
        <f t="shared" si="11"/>
        <v>0</v>
      </c>
      <c r="Q45" s="126">
        <f t="shared" si="11"/>
        <v>0</v>
      </c>
      <c r="R45" s="126">
        <f>SUM(R46:R51)</f>
        <v>0</v>
      </c>
    </row>
    <row r="46" spans="1:18" ht="25.5">
      <c r="A46" s="143">
        <v>1</v>
      </c>
      <c r="B46" s="59" t="s">
        <v>126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</row>
    <row r="47" spans="1:18">
      <c r="A47" s="143">
        <v>2</v>
      </c>
      <c r="B47" s="59" t="s">
        <v>127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</row>
    <row r="48" spans="1:18">
      <c r="A48" s="143">
        <v>3</v>
      </c>
      <c r="B48" s="59" t="s">
        <v>128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</row>
    <row r="49" spans="1:18">
      <c r="A49" s="143">
        <v>4</v>
      </c>
      <c r="B49" s="59" t="s">
        <v>114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</row>
    <row r="50" spans="1:18">
      <c r="A50" s="143">
        <v>5</v>
      </c>
      <c r="B50" s="59" t="s">
        <v>129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</row>
    <row r="51" spans="1:18">
      <c r="A51" s="143">
        <v>6</v>
      </c>
      <c r="B51" s="59" t="s">
        <v>130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</row>
    <row r="52" spans="1:18">
      <c r="A52" s="143" t="s">
        <v>111</v>
      </c>
      <c r="B52" s="129" t="s">
        <v>117</v>
      </c>
      <c r="C52" s="126">
        <f t="shared" ref="C52:Q52" si="12">SUM(C53:C56)</f>
        <v>0</v>
      </c>
      <c r="D52" s="126">
        <f t="shared" si="12"/>
        <v>0</v>
      </c>
      <c r="E52" s="126">
        <f t="shared" si="12"/>
        <v>0</v>
      </c>
      <c r="F52" s="126">
        <f t="shared" si="12"/>
        <v>0</v>
      </c>
      <c r="G52" s="126">
        <f t="shared" si="12"/>
        <v>0</v>
      </c>
      <c r="H52" s="126">
        <f t="shared" si="12"/>
        <v>0</v>
      </c>
      <c r="I52" s="126">
        <f t="shared" si="12"/>
        <v>0</v>
      </c>
      <c r="J52" s="126">
        <f t="shared" si="12"/>
        <v>0</v>
      </c>
      <c r="K52" s="126">
        <f t="shared" si="12"/>
        <v>0</v>
      </c>
      <c r="L52" s="126">
        <f t="shared" si="12"/>
        <v>0</v>
      </c>
      <c r="M52" s="126">
        <f t="shared" si="12"/>
        <v>0</v>
      </c>
      <c r="N52" s="126">
        <f t="shared" si="12"/>
        <v>0</v>
      </c>
      <c r="O52" s="126">
        <f t="shared" si="12"/>
        <v>0</v>
      </c>
      <c r="P52" s="126">
        <f t="shared" si="12"/>
        <v>0</v>
      </c>
      <c r="Q52" s="126">
        <f t="shared" si="12"/>
        <v>0</v>
      </c>
      <c r="R52" s="126">
        <f>SUM(R53:R56)</f>
        <v>0</v>
      </c>
    </row>
    <row r="53" spans="1:18">
      <c r="A53" s="143">
        <v>1</v>
      </c>
      <c r="B53" s="59" t="s">
        <v>118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</row>
    <row r="54" spans="1:18">
      <c r="A54" s="143">
        <v>2</v>
      </c>
      <c r="B54" s="59" t="s">
        <v>119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</row>
    <row r="55" spans="1:18">
      <c r="A55" s="143">
        <v>3</v>
      </c>
      <c r="B55" s="59" t="s">
        <v>121</v>
      </c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</row>
    <row r="56" spans="1:18">
      <c r="A56" s="143">
        <v>4</v>
      </c>
      <c r="B56" s="59" t="s">
        <v>131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</row>
    <row r="57" spans="1:18">
      <c r="A57" s="132" t="s">
        <v>52</v>
      </c>
      <c r="B57" s="133" t="s">
        <v>63</v>
      </c>
      <c r="C57" s="134">
        <f t="shared" ref="C57:R57" si="13">C44+C39+C33</f>
        <v>0</v>
      </c>
      <c r="D57" s="134">
        <f t="shared" si="13"/>
        <v>0</v>
      </c>
      <c r="E57" s="134">
        <f t="shared" si="13"/>
        <v>0</v>
      </c>
      <c r="F57" s="134">
        <f t="shared" si="13"/>
        <v>0</v>
      </c>
      <c r="G57" s="134">
        <f t="shared" si="13"/>
        <v>0</v>
      </c>
      <c r="H57" s="134">
        <f t="shared" si="13"/>
        <v>0</v>
      </c>
      <c r="I57" s="134">
        <f t="shared" si="13"/>
        <v>0</v>
      </c>
      <c r="J57" s="134">
        <f t="shared" si="13"/>
        <v>0</v>
      </c>
      <c r="K57" s="134">
        <f t="shared" si="13"/>
        <v>0</v>
      </c>
      <c r="L57" s="134">
        <f t="shared" si="13"/>
        <v>0</v>
      </c>
      <c r="M57" s="134">
        <f t="shared" si="13"/>
        <v>0</v>
      </c>
      <c r="N57" s="134">
        <f t="shared" si="13"/>
        <v>0</v>
      </c>
      <c r="O57" s="134">
        <f t="shared" si="13"/>
        <v>0</v>
      </c>
      <c r="P57" s="134">
        <f t="shared" si="13"/>
        <v>0</v>
      </c>
      <c r="Q57" s="134">
        <f t="shared" si="13"/>
        <v>0</v>
      </c>
      <c r="R57" s="134">
        <f t="shared" si="13"/>
        <v>0</v>
      </c>
    </row>
    <row r="58" spans="1:18">
      <c r="A58" s="135" t="s">
        <v>53</v>
      </c>
      <c r="B58" s="136" t="s">
        <v>64</v>
      </c>
      <c r="C58" s="138"/>
      <c r="D58" s="138">
        <f t="shared" ref="D58:R58" si="14">C59</f>
        <v>0</v>
      </c>
      <c r="E58" s="138">
        <f t="shared" si="14"/>
        <v>0</v>
      </c>
      <c r="F58" s="138">
        <f t="shared" si="14"/>
        <v>0</v>
      </c>
      <c r="G58" s="138">
        <f t="shared" si="14"/>
        <v>0</v>
      </c>
      <c r="H58" s="138">
        <f t="shared" si="14"/>
        <v>0</v>
      </c>
      <c r="I58" s="138">
        <f t="shared" si="14"/>
        <v>0</v>
      </c>
      <c r="J58" s="138">
        <f t="shared" si="14"/>
        <v>0</v>
      </c>
      <c r="K58" s="138">
        <f t="shared" si="14"/>
        <v>0</v>
      </c>
      <c r="L58" s="138">
        <f t="shared" si="14"/>
        <v>0</v>
      </c>
      <c r="M58" s="138">
        <f t="shared" si="14"/>
        <v>0</v>
      </c>
      <c r="N58" s="138">
        <f t="shared" si="14"/>
        <v>0</v>
      </c>
      <c r="O58" s="138">
        <f t="shared" si="14"/>
        <v>0</v>
      </c>
      <c r="P58" s="138">
        <f t="shared" si="14"/>
        <v>0</v>
      </c>
      <c r="Q58" s="138">
        <f t="shared" si="14"/>
        <v>0</v>
      </c>
      <c r="R58" s="138">
        <f t="shared" si="14"/>
        <v>0</v>
      </c>
    </row>
    <row r="59" spans="1:18">
      <c r="A59" s="139" t="s">
        <v>54</v>
      </c>
      <c r="B59" s="140" t="s">
        <v>65</v>
      </c>
      <c r="C59" s="141">
        <f t="shared" ref="C59:R59" si="15">C57+C58</f>
        <v>0</v>
      </c>
      <c r="D59" s="141">
        <f t="shared" si="15"/>
        <v>0</v>
      </c>
      <c r="E59" s="141">
        <f t="shared" si="15"/>
        <v>0</v>
      </c>
      <c r="F59" s="141">
        <f t="shared" si="15"/>
        <v>0</v>
      </c>
      <c r="G59" s="141">
        <f t="shared" si="15"/>
        <v>0</v>
      </c>
      <c r="H59" s="141">
        <f t="shared" si="15"/>
        <v>0</v>
      </c>
      <c r="I59" s="141">
        <f t="shared" si="15"/>
        <v>0</v>
      </c>
      <c r="J59" s="141">
        <f t="shared" si="15"/>
        <v>0</v>
      </c>
      <c r="K59" s="141">
        <f t="shared" si="15"/>
        <v>0</v>
      </c>
      <c r="L59" s="141">
        <f t="shared" si="15"/>
        <v>0</v>
      </c>
      <c r="M59" s="141">
        <f t="shared" si="15"/>
        <v>0</v>
      </c>
      <c r="N59" s="141">
        <f t="shared" si="15"/>
        <v>0</v>
      </c>
      <c r="O59" s="141">
        <f t="shared" si="15"/>
        <v>0</v>
      </c>
      <c r="P59" s="141">
        <f t="shared" si="15"/>
        <v>0</v>
      </c>
      <c r="Q59" s="141">
        <f t="shared" si="15"/>
        <v>0</v>
      </c>
      <c r="R59" s="141">
        <f t="shared" si="15"/>
        <v>0</v>
      </c>
    </row>
  </sheetData>
  <customSheetViews>
    <customSheetView guid="{8634C2BB-76FB-4039-B56C-6B628142ACCE}" scale="80" showPageBreaks="1" printArea="1" topLeftCell="A22">
      <selection activeCell="X37" sqref="X37"/>
      <pageMargins left="0.59055118110236227" right="0.59055118110236227" top="1.1417322834645669" bottom="0.62992125984251968" header="0.59055118110236227" footer="0.39370078740157483"/>
      <pageSetup paperSize="9" scale="41" pageOrder="overThenDown" orientation="landscape" horizontalDpi="300" verticalDpi="300" r:id="rId1"/>
      <headerFooter alignWithMargins="0">
        <oddHeader xml:space="preserve">&amp;L&amp;"Arial,Pogrubiony"&amp;16Trwałość finansowa projektu
</oddHeader>
        <oddFooter>&amp;CStrona &amp;P z &amp;N&amp;R&amp;A</oddFooter>
      </headerFooter>
    </customSheetView>
    <customSheetView guid="{6F4C57C8-5562-4709-9327-9573B39EDAF4}" showPageBreaks="1" printArea="1" topLeftCell="A28">
      <selection activeCell="D40" sqref="D40"/>
      <pageMargins left="0.59055118110236227" right="0.59055118110236227" top="1.1417322834645669" bottom="0.62992125984251968" header="0.59055118110236227" footer="0.39370078740157483"/>
      <pageSetup paperSize="9" scale="41" pageOrder="overThenDown" orientation="landscape" horizontalDpi="300" verticalDpi="300" r:id="rId2"/>
      <headerFooter alignWithMargins="0">
        <oddHeader xml:space="preserve">&amp;L&amp;"Arial,Pogrubiony"&amp;16Trwałość finansowa projektu
</oddHeader>
        <oddFooter>&amp;CStrona &amp;P z &amp;N&amp;R&amp;A</oddFooter>
      </headerFooter>
    </customSheetView>
    <customSheetView guid="{9EC9AAF8-31E5-417A-A928-3DBD93AA7952}" scale="80" showPageBreaks="1" printArea="1">
      <selection activeCell="A35" sqref="A35"/>
      <pageMargins left="0.59055118110236227" right="0.59055118110236227" top="1.1417322834645669" bottom="0.62992125984251968" header="0.59055118110236227" footer="0.39370078740157483"/>
      <pageSetup paperSize="9" scale="75" pageOrder="overThenDown" orientation="landscape" horizontalDpi="300" verticalDpi="300" r:id="rId3"/>
      <headerFooter alignWithMargins="0">
        <oddHeader xml:space="preserve">&amp;L&amp;"Arial,Pogrubiony"&amp;16Trwałość finansowa projektu
</oddHeader>
        <oddFooter>&amp;CStrona &amp;P z &amp;N&amp;R&amp;A</oddFooter>
      </headerFooter>
    </customSheetView>
    <customSheetView guid="{19015944-8DC3-4198-B28B-DDAFEE7C00D9}" scale="80" showPageBreaks="1" printArea="1" topLeftCell="G22">
      <selection activeCell="C2" sqref="C1:Q1048576"/>
      <pageMargins left="0.59055118110236227" right="0.59055118110236227" top="1.1417322834645669" bottom="0.62992125984251968" header="0.59055118110236227" footer="0.39370078740157483"/>
      <pageSetup paperSize="9" scale="75" pageOrder="overThenDown" orientation="landscape" verticalDpi="300" r:id="rId4"/>
      <headerFooter alignWithMargins="0">
        <oddHeader xml:space="preserve">&amp;L&amp;"Arial,Pogrubiony"&amp;16Trwałość finansowa projektu
</oddHeader>
        <oddFooter>&amp;CStrona &amp;P z &amp;N&amp;R&amp;A</oddFooter>
      </headerFooter>
    </customSheetView>
    <customSheetView guid="{F7D79B8D-92A2-4094-827A-AE8F90DE993F}" scale="80" topLeftCell="A46">
      <selection activeCell="A35" sqref="A35"/>
      <pageMargins left="0.59055118110236227" right="0.59055118110236227" top="1.1417322834645669" bottom="0.62992125984251968" header="0.59055118110236227" footer="0.39370078740157483"/>
      <pageSetup paperSize="9" scale="75" pageOrder="overThenDown" orientation="landscape" horizontalDpi="300" verticalDpi="300" r:id="rId5"/>
      <headerFooter alignWithMargins="0">
        <oddHeader xml:space="preserve">&amp;L&amp;"Arial,Pogrubiony"&amp;16Trwałość finansowa projektu
</oddHeader>
        <oddFooter>&amp;CStrona &amp;P z &amp;N&amp;R&amp;A</oddFooter>
      </headerFooter>
    </customSheetView>
    <customSheetView guid="{6D8ACA1D-6FAD-497E-8DEE-A33C8B954C59}">
      <selection activeCell="C62" sqref="C62"/>
      <pageMargins left="0.59055118110236227" right="0.59055118110236227" top="1.1417322834645669" bottom="0.62992125984251968" header="0.59055118110236227" footer="0.39370078740157483"/>
      <pageSetup paperSize="9" scale="41" pageOrder="overThenDown" orientation="landscape" horizontalDpi="300" verticalDpi="300" r:id="rId6"/>
      <headerFooter alignWithMargins="0">
        <oddHeader xml:space="preserve">&amp;L&amp;"Arial,Pogrubiony"&amp;16Trwałość finansowa projektu
</oddHeader>
        <oddFooter>&amp;CStrona &amp;P z &amp;N&amp;R&amp;A</oddFooter>
      </headerFooter>
    </customSheetView>
    <customSheetView guid="{E0009F4F-48B6-4F1C-908A-7AA9220F9FEE}" scale="80" showPageBreaks="1" printArea="1" topLeftCell="A25">
      <selection activeCell="D24" sqref="D24"/>
      <pageMargins left="0.59055118110236227" right="0.59055118110236227" top="1.1417322834645669" bottom="0.62992125984251968" header="0.59055118110236227" footer="0.39370078740157483"/>
      <pageSetup paperSize="9" scale="41" pageOrder="overThenDown" orientation="landscape" horizontalDpi="300" verticalDpi="300" r:id="rId7"/>
      <headerFooter alignWithMargins="0">
        <oddHeader xml:space="preserve">&amp;L&amp;"Arial,Pogrubiony"&amp;16Trwałość finansowa projektu
</oddHeader>
        <oddFooter>&amp;CStrona &amp;P z &amp;N&amp;R&amp;A</oddFooter>
      </headerFooter>
    </customSheetView>
  </customSheetViews>
  <mergeCells count="1">
    <mergeCell ref="B1:I1"/>
  </mergeCells>
  <phoneticPr fontId="2" type="noConversion"/>
  <pageMargins left="0.59055118110236227" right="0.59055118110236227" top="1.1417322834645669" bottom="0.62992125984251968" header="0.59055118110236227" footer="0.39370078740157483"/>
  <pageSetup paperSize="9" scale="41" pageOrder="overThenDown" orientation="landscape" horizontalDpi="300" verticalDpi="300" r:id="rId8"/>
  <headerFooter alignWithMargins="0">
    <oddHeader xml:space="preserve">&amp;L&amp;"Arial,Pogrubiony"&amp;16Trwałość finansowa projektu
</oddHeader>
    <oddFooter>&amp;CStrona &amp;P z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8"/>
  <sheetViews>
    <sheetView zoomScale="86" zoomScaleNormal="86" workbookViewId="0">
      <selection activeCell="H27" sqref="H27"/>
    </sheetView>
  </sheetViews>
  <sheetFormatPr defaultRowHeight="12.75"/>
  <cols>
    <col min="1" max="1" width="4.28515625" customWidth="1"/>
    <col min="2" max="2" width="43.140625" style="8" customWidth="1"/>
    <col min="3" max="3" width="16.140625" customWidth="1"/>
    <col min="4" max="18" width="14" customWidth="1"/>
    <col min="19" max="30" width="15.5703125" customWidth="1"/>
    <col min="31" max="33" width="15.5703125" style="66" customWidth="1"/>
    <col min="34" max="16384" width="9.140625" style="66"/>
  </cols>
  <sheetData>
    <row r="1" spans="1:69" s="62" customFormat="1" ht="82.5" customHeight="1">
      <c r="A1"/>
      <c r="C1" s="422" t="s">
        <v>337</v>
      </c>
      <c r="D1" s="423"/>
      <c r="E1" s="423"/>
      <c r="F1" s="423"/>
      <c r="G1" s="423"/>
      <c r="H1" s="423"/>
      <c r="I1" s="423"/>
      <c r="J1" s="423"/>
      <c r="K1" s="424"/>
      <c r="L1" s="39"/>
      <c r="M1" s="39"/>
      <c r="N1"/>
      <c r="O1"/>
      <c r="P1"/>
      <c r="Q1"/>
      <c r="R1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 s="62" customFormat="1" ht="24" customHeight="1">
      <c r="A2" s="365" t="s">
        <v>319</v>
      </c>
      <c r="B2" s="366"/>
      <c r="C2" s="367"/>
      <c r="D2" s="368"/>
      <c r="E2" s="369"/>
      <c r="F2"/>
      <c r="G2"/>
      <c r="H2"/>
      <c r="I2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 s="80" customFormat="1">
      <c r="A3" s="342" t="s">
        <v>22</v>
      </c>
      <c r="B3" s="343" t="s">
        <v>23</v>
      </c>
      <c r="C3" s="344" t="s">
        <v>24</v>
      </c>
      <c r="D3" s="344" t="s">
        <v>24</v>
      </c>
      <c r="E3" s="344" t="s">
        <v>24</v>
      </c>
      <c r="F3" s="344" t="s">
        <v>24</v>
      </c>
      <c r="G3" s="344" t="s">
        <v>24</v>
      </c>
      <c r="H3" s="344" t="s">
        <v>24</v>
      </c>
      <c r="I3" s="344" t="s">
        <v>24</v>
      </c>
      <c r="J3" s="344" t="s">
        <v>24</v>
      </c>
      <c r="K3" s="344" t="s">
        <v>24</v>
      </c>
      <c r="L3" s="344" t="s">
        <v>24</v>
      </c>
      <c r="M3" s="344" t="s">
        <v>24</v>
      </c>
      <c r="N3" s="344" t="s">
        <v>24</v>
      </c>
      <c r="O3" s="344" t="s">
        <v>24</v>
      </c>
      <c r="P3" s="344" t="s">
        <v>24</v>
      </c>
      <c r="Q3" s="344" t="s">
        <v>24</v>
      </c>
      <c r="R3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</row>
    <row r="4" spans="1:69">
      <c r="A4" s="330" t="s">
        <v>48</v>
      </c>
      <c r="B4" s="332" t="s">
        <v>345</v>
      </c>
      <c r="C4" s="331">
        <f>C5+C9+C10</f>
        <v>0</v>
      </c>
      <c r="D4" s="331">
        <f t="shared" ref="D4:Q4" si="0">D5+D10+D9</f>
        <v>0</v>
      </c>
      <c r="E4" s="331">
        <f t="shared" si="0"/>
        <v>0</v>
      </c>
      <c r="F4" s="331">
        <f t="shared" si="0"/>
        <v>0</v>
      </c>
      <c r="G4" s="331">
        <f t="shared" si="0"/>
        <v>0</v>
      </c>
      <c r="H4" s="331">
        <f t="shared" si="0"/>
        <v>0</v>
      </c>
      <c r="I4" s="331">
        <f t="shared" si="0"/>
        <v>0</v>
      </c>
      <c r="J4" s="331">
        <f t="shared" si="0"/>
        <v>0</v>
      </c>
      <c r="K4" s="331">
        <f t="shared" si="0"/>
        <v>0</v>
      </c>
      <c r="L4" s="331">
        <f t="shared" si="0"/>
        <v>0</v>
      </c>
      <c r="M4" s="331">
        <f t="shared" si="0"/>
        <v>0</v>
      </c>
      <c r="N4" s="331">
        <f t="shared" si="0"/>
        <v>0</v>
      </c>
      <c r="O4" s="331">
        <f t="shared" si="0"/>
        <v>0</v>
      </c>
      <c r="P4" s="331">
        <f t="shared" si="0"/>
        <v>0</v>
      </c>
      <c r="Q4" s="331">
        <f t="shared" si="0"/>
        <v>0</v>
      </c>
    </row>
    <row r="5" spans="1:69">
      <c r="A5" s="330">
        <v>1</v>
      </c>
      <c r="B5" s="332" t="s">
        <v>6</v>
      </c>
      <c r="C5" s="331">
        <f t="shared" ref="C5:L5" si="1">SUM(C6:C7)</f>
        <v>0</v>
      </c>
      <c r="D5" s="331">
        <f t="shared" si="1"/>
        <v>0</v>
      </c>
      <c r="E5" s="331">
        <f t="shared" si="1"/>
        <v>0</v>
      </c>
      <c r="F5" s="331">
        <f t="shared" si="1"/>
        <v>0</v>
      </c>
      <c r="G5" s="331">
        <f t="shared" si="1"/>
        <v>0</v>
      </c>
      <c r="H5" s="331">
        <f t="shared" si="1"/>
        <v>0</v>
      </c>
      <c r="I5" s="331">
        <f t="shared" si="1"/>
        <v>0</v>
      </c>
      <c r="J5" s="331">
        <f t="shared" si="1"/>
        <v>0</v>
      </c>
      <c r="K5" s="331">
        <f t="shared" si="1"/>
        <v>0</v>
      </c>
      <c r="L5" s="331">
        <f t="shared" si="1"/>
        <v>0</v>
      </c>
      <c r="M5" s="331">
        <f t="shared" ref="M5:Q5" si="2">SUM(M6:M7)</f>
        <v>0</v>
      </c>
      <c r="N5" s="331">
        <f t="shared" si="2"/>
        <v>0</v>
      </c>
      <c r="O5" s="331">
        <f t="shared" si="2"/>
        <v>0</v>
      </c>
      <c r="P5" s="331">
        <f t="shared" si="2"/>
        <v>0</v>
      </c>
      <c r="Q5" s="331">
        <f t="shared" si="2"/>
        <v>0</v>
      </c>
    </row>
    <row r="6" spans="1:69">
      <c r="A6" s="345"/>
      <c r="B6" s="346" t="s">
        <v>346</v>
      </c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</row>
    <row r="7" spans="1:69">
      <c r="A7" s="345"/>
      <c r="B7" s="346" t="s">
        <v>347</v>
      </c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</row>
    <row r="8" spans="1:69">
      <c r="A8" s="345"/>
      <c r="B8" s="348" t="s">
        <v>321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</row>
    <row r="9" spans="1:69" ht="25.5">
      <c r="A9" s="330">
        <v>2</v>
      </c>
      <c r="B9" s="332" t="s">
        <v>348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</row>
    <row r="10" spans="1:69">
      <c r="A10" s="330">
        <v>3</v>
      </c>
      <c r="B10" s="332" t="s">
        <v>7</v>
      </c>
      <c r="C10" s="331">
        <f t="shared" ref="C10:Q10" si="3">SUM(C11:C13)</f>
        <v>0</v>
      </c>
      <c r="D10" s="331">
        <f t="shared" si="3"/>
        <v>0</v>
      </c>
      <c r="E10" s="331">
        <f t="shared" si="3"/>
        <v>0</v>
      </c>
      <c r="F10" s="331">
        <f t="shared" si="3"/>
        <v>0</v>
      </c>
      <c r="G10" s="331">
        <f t="shared" si="3"/>
        <v>0</v>
      </c>
      <c r="H10" s="331">
        <f t="shared" si="3"/>
        <v>0</v>
      </c>
      <c r="I10" s="331">
        <f t="shared" si="3"/>
        <v>0</v>
      </c>
      <c r="J10" s="331">
        <f t="shared" si="3"/>
        <v>0</v>
      </c>
      <c r="K10" s="331">
        <f t="shared" si="3"/>
        <v>0</v>
      </c>
      <c r="L10" s="331">
        <f t="shared" si="3"/>
        <v>0</v>
      </c>
      <c r="M10" s="331">
        <f t="shared" si="3"/>
        <v>0</v>
      </c>
      <c r="N10" s="331">
        <f t="shared" si="3"/>
        <v>0</v>
      </c>
      <c r="O10" s="331">
        <f t="shared" si="3"/>
        <v>0</v>
      </c>
      <c r="P10" s="331">
        <f t="shared" si="3"/>
        <v>0</v>
      </c>
      <c r="Q10" s="331">
        <f t="shared" si="3"/>
        <v>0</v>
      </c>
    </row>
    <row r="11" spans="1:69">
      <c r="A11" s="345" t="s">
        <v>139</v>
      </c>
      <c r="B11" s="346" t="s">
        <v>349</v>
      </c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</row>
    <row r="12" spans="1:69" ht="25.5">
      <c r="A12" s="345" t="s">
        <v>140</v>
      </c>
      <c r="B12" s="346" t="s">
        <v>350</v>
      </c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</row>
    <row r="13" spans="1:69" ht="25.5">
      <c r="A13" s="345" t="s">
        <v>141</v>
      </c>
      <c r="B13" s="346" t="s">
        <v>351</v>
      </c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</row>
    <row r="14" spans="1:69">
      <c r="A14" s="345"/>
      <c r="B14" s="348" t="s">
        <v>11</v>
      </c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</row>
    <row r="15" spans="1:69">
      <c r="A15" s="330" t="s">
        <v>50</v>
      </c>
      <c r="B15" s="332" t="s">
        <v>352</v>
      </c>
      <c r="C15" s="331">
        <f>C16+C18</f>
        <v>0</v>
      </c>
      <c r="D15" s="331">
        <f t="shared" ref="D15:Q15" si="4">D16+D18</f>
        <v>0</v>
      </c>
      <c r="E15" s="331">
        <f t="shared" si="4"/>
        <v>0</v>
      </c>
      <c r="F15" s="331">
        <f t="shared" si="4"/>
        <v>0</v>
      </c>
      <c r="G15" s="331">
        <f t="shared" si="4"/>
        <v>0</v>
      </c>
      <c r="H15" s="331">
        <f t="shared" si="4"/>
        <v>0</v>
      </c>
      <c r="I15" s="331">
        <f t="shared" si="4"/>
        <v>0</v>
      </c>
      <c r="J15" s="331">
        <f t="shared" si="4"/>
        <v>0</v>
      </c>
      <c r="K15" s="331">
        <f t="shared" si="4"/>
        <v>0</v>
      </c>
      <c r="L15" s="331">
        <f t="shared" si="4"/>
        <v>0</v>
      </c>
      <c r="M15" s="331">
        <f t="shared" si="4"/>
        <v>0</v>
      </c>
      <c r="N15" s="331">
        <f t="shared" si="4"/>
        <v>0</v>
      </c>
      <c r="O15" s="331">
        <f t="shared" si="4"/>
        <v>0</v>
      </c>
      <c r="P15" s="331">
        <f t="shared" si="4"/>
        <v>0</v>
      </c>
      <c r="Q15" s="331">
        <f t="shared" si="4"/>
        <v>0</v>
      </c>
    </row>
    <row r="16" spans="1:69">
      <c r="A16" s="345" t="s">
        <v>27</v>
      </c>
      <c r="B16" s="346" t="s">
        <v>353</v>
      </c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</row>
    <row r="17" spans="1:17">
      <c r="A17" s="345"/>
      <c r="B17" s="348" t="s">
        <v>86</v>
      </c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</row>
    <row r="18" spans="1:17">
      <c r="A18" s="345" t="s">
        <v>30</v>
      </c>
      <c r="B18" s="346" t="s">
        <v>354</v>
      </c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</row>
    <row r="19" spans="1:17">
      <c r="A19" s="345"/>
      <c r="B19" s="348" t="s">
        <v>86</v>
      </c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</row>
    <row r="20" spans="1:17">
      <c r="A20" s="349" t="s">
        <v>51</v>
      </c>
      <c r="B20" s="350" t="s">
        <v>355</v>
      </c>
      <c r="C20" s="351">
        <f t="shared" ref="C20:Q20" si="5">C4-C15</f>
        <v>0</v>
      </c>
      <c r="D20" s="351">
        <f t="shared" si="5"/>
        <v>0</v>
      </c>
      <c r="E20" s="351">
        <f t="shared" si="5"/>
        <v>0</v>
      </c>
      <c r="F20" s="351">
        <f t="shared" si="5"/>
        <v>0</v>
      </c>
      <c r="G20" s="351">
        <f t="shared" si="5"/>
        <v>0</v>
      </c>
      <c r="H20" s="351">
        <f t="shared" si="5"/>
        <v>0</v>
      </c>
      <c r="I20" s="351">
        <f t="shared" si="5"/>
        <v>0</v>
      </c>
      <c r="J20" s="351">
        <f t="shared" si="5"/>
        <v>0</v>
      </c>
      <c r="K20" s="351">
        <f t="shared" si="5"/>
        <v>0</v>
      </c>
      <c r="L20" s="351">
        <f t="shared" si="5"/>
        <v>0</v>
      </c>
      <c r="M20" s="351">
        <f t="shared" si="5"/>
        <v>0</v>
      </c>
      <c r="N20" s="351">
        <f t="shared" si="5"/>
        <v>0</v>
      </c>
      <c r="O20" s="351">
        <f t="shared" si="5"/>
        <v>0</v>
      </c>
      <c r="P20" s="351">
        <f t="shared" si="5"/>
        <v>0</v>
      </c>
      <c r="Q20" s="351">
        <f t="shared" si="5"/>
        <v>0</v>
      </c>
    </row>
    <row r="21" spans="1:17">
      <c r="A21" s="330" t="s">
        <v>52</v>
      </c>
      <c r="B21" s="332" t="s">
        <v>12</v>
      </c>
      <c r="C21" s="331">
        <f t="shared" ref="C21:Q21" si="6">SUM(C22:C24)</f>
        <v>0</v>
      </c>
      <c r="D21" s="331">
        <f t="shared" si="6"/>
        <v>0</v>
      </c>
      <c r="E21" s="331">
        <f t="shared" si="6"/>
        <v>0</v>
      </c>
      <c r="F21" s="331">
        <f t="shared" si="6"/>
        <v>0</v>
      </c>
      <c r="G21" s="331">
        <f t="shared" si="6"/>
        <v>0</v>
      </c>
      <c r="H21" s="331">
        <f t="shared" si="6"/>
        <v>0</v>
      </c>
      <c r="I21" s="331">
        <f t="shared" si="6"/>
        <v>0</v>
      </c>
      <c r="J21" s="331">
        <f t="shared" si="6"/>
        <v>0</v>
      </c>
      <c r="K21" s="331">
        <f t="shared" si="6"/>
        <v>0</v>
      </c>
      <c r="L21" s="331">
        <f t="shared" si="6"/>
        <v>0</v>
      </c>
      <c r="M21" s="331">
        <f t="shared" si="6"/>
        <v>0</v>
      </c>
      <c r="N21" s="331">
        <f t="shared" si="6"/>
        <v>0</v>
      </c>
      <c r="O21" s="331">
        <f t="shared" si="6"/>
        <v>0</v>
      </c>
      <c r="P21" s="331">
        <f t="shared" si="6"/>
        <v>0</v>
      </c>
      <c r="Q21" s="331">
        <f t="shared" si="6"/>
        <v>0</v>
      </c>
    </row>
    <row r="22" spans="1:17">
      <c r="A22" s="345"/>
      <c r="B22" s="346" t="s">
        <v>356</v>
      </c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</row>
    <row r="23" spans="1:17">
      <c r="A23" s="345"/>
      <c r="B23" s="346" t="s">
        <v>357</v>
      </c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</row>
    <row r="24" spans="1:17">
      <c r="A24" s="345"/>
      <c r="B24" s="346" t="s">
        <v>358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</row>
    <row r="25" spans="1:17" ht="25.5">
      <c r="A25" s="330" t="s">
        <v>53</v>
      </c>
      <c r="B25" s="332" t="s">
        <v>359</v>
      </c>
      <c r="C25" s="331">
        <f t="shared" ref="C25:Q25" si="7">C20-C21</f>
        <v>0</v>
      </c>
      <c r="D25" s="331">
        <f t="shared" si="7"/>
        <v>0</v>
      </c>
      <c r="E25" s="331">
        <f t="shared" si="7"/>
        <v>0</v>
      </c>
      <c r="F25" s="331">
        <f t="shared" si="7"/>
        <v>0</v>
      </c>
      <c r="G25" s="331">
        <f t="shared" si="7"/>
        <v>0</v>
      </c>
      <c r="H25" s="331">
        <f t="shared" si="7"/>
        <v>0</v>
      </c>
      <c r="I25" s="331">
        <f t="shared" si="7"/>
        <v>0</v>
      </c>
      <c r="J25" s="331">
        <f t="shared" si="7"/>
        <v>0</v>
      </c>
      <c r="K25" s="331">
        <f t="shared" si="7"/>
        <v>0</v>
      </c>
      <c r="L25" s="331">
        <f t="shared" si="7"/>
        <v>0</v>
      </c>
      <c r="M25" s="331">
        <f t="shared" si="7"/>
        <v>0</v>
      </c>
      <c r="N25" s="331">
        <f t="shared" si="7"/>
        <v>0</v>
      </c>
      <c r="O25" s="331">
        <f t="shared" si="7"/>
        <v>0</v>
      </c>
      <c r="P25" s="331">
        <f t="shared" si="7"/>
        <v>0</v>
      </c>
      <c r="Q25" s="331">
        <f t="shared" si="7"/>
        <v>0</v>
      </c>
    </row>
    <row r="26" spans="1:17">
      <c r="A26" s="330" t="s">
        <v>54</v>
      </c>
      <c r="B26" s="332" t="s">
        <v>360</v>
      </c>
      <c r="C26" s="352">
        <f t="shared" ref="C26:Q26" si="8">SUM(C27:C28)</f>
        <v>0</v>
      </c>
      <c r="D26" s="352">
        <f t="shared" si="8"/>
        <v>0</v>
      </c>
      <c r="E26" s="352">
        <f t="shared" si="8"/>
        <v>0</v>
      </c>
      <c r="F26" s="352">
        <f t="shared" si="8"/>
        <v>0</v>
      </c>
      <c r="G26" s="352">
        <f t="shared" si="8"/>
        <v>0</v>
      </c>
      <c r="H26" s="352">
        <f t="shared" si="8"/>
        <v>0</v>
      </c>
      <c r="I26" s="352">
        <f t="shared" si="8"/>
        <v>0</v>
      </c>
      <c r="J26" s="352">
        <f t="shared" si="8"/>
        <v>0</v>
      </c>
      <c r="K26" s="352">
        <f t="shared" si="8"/>
        <v>0</v>
      </c>
      <c r="L26" s="352">
        <f t="shared" si="8"/>
        <v>0</v>
      </c>
      <c r="M26" s="352">
        <f t="shared" si="8"/>
        <v>0</v>
      </c>
      <c r="N26" s="352">
        <f t="shared" si="8"/>
        <v>0</v>
      </c>
      <c r="O26" s="352">
        <f t="shared" si="8"/>
        <v>0</v>
      </c>
      <c r="P26" s="352">
        <f t="shared" si="8"/>
        <v>0</v>
      </c>
      <c r="Q26" s="352">
        <f t="shared" si="8"/>
        <v>0</v>
      </c>
    </row>
    <row r="27" spans="1:17">
      <c r="A27" s="330"/>
      <c r="B27" s="353" t="s">
        <v>322</v>
      </c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</row>
    <row r="28" spans="1:17">
      <c r="A28" s="330"/>
      <c r="B28" s="354" t="s">
        <v>323</v>
      </c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</row>
    <row r="29" spans="1:17">
      <c r="A29" s="349" t="s">
        <v>55</v>
      </c>
      <c r="B29" s="350" t="s">
        <v>361</v>
      </c>
      <c r="C29" s="355">
        <f t="shared" ref="C29:Q29" si="9">C25-C26</f>
        <v>0</v>
      </c>
      <c r="D29" s="355">
        <f t="shared" si="9"/>
        <v>0</v>
      </c>
      <c r="E29" s="355">
        <f t="shared" si="9"/>
        <v>0</v>
      </c>
      <c r="F29" s="355">
        <f t="shared" si="9"/>
        <v>0</v>
      </c>
      <c r="G29" s="355">
        <f t="shared" si="9"/>
        <v>0</v>
      </c>
      <c r="H29" s="355">
        <f t="shared" si="9"/>
        <v>0</v>
      </c>
      <c r="I29" s="355">
        <f t="shared" si="9"/>
        <v>0</v>
      </c>
      <c r="J29" s="355">
        <f t="shared" si="9"/>
        <v>0</v>
      </c>
      <c r="K29" s="355">
        <f t="shared" si="9"/>
        <v>0</v>
      </c>
      <c r="L29" s="355">
        <f t="shared" si="9"/>
        <v>0</v>
      </c>
      <c r="M29" s="355">
        <f t="shared" si="9"/>
        <v>0</v>
      </c>
      <c r="N29" s="355">
        <f t="shared" si="9"/>
        <v>0</v>
      </c>
      <c r="O29" s="355">
        <f t="shared" si="9"/>
        <v>0</v>
      </c>
      <c r="P29" s="355">
        <f t="shared" si="9"/>
        <v>0</v>
      </c>
      <c r="Q29" s="355">
        <f t="shared" si="9"/>
        <v>0</v>
      </c>
    </row>
    <row r="30" spans="1:17" ht="25.5">
      <c r="A30" s="330" t="s">
        <v>56</v>
      </c>
      <c r="B30" s="332" t="s">
        <v>362</v>
      </c>
      <c r="C30" s="331">
        <f t="shared" ref="C30:Q30" si="10">SUM(C31:C32)</f>
        <v>0</v>
      </c>
      <c r="D30" s="331">
        <f t="shared" si="10"/>
        <v>0</v>
      </c>
      <c r="E30" s="331">
        <f t="shared" si="10"/>
        <v>0</v>
      </c>
      <c r="F30" s="331">
        <f t="shared" si="10"/>
        <v>0</v>
      </c>
      <c r="G30" s="331">
        <f t="shared" si="10"/>
        <v>0</v>
      </c>
      <c r="H30" s="331">
        <f t="shared" si="10"/>
        <v>0</v>
      </c>
      <c r="I30" s="331">
        <f t="shared" si="10"/>
        <v>0</v>
      </c>
      <c r="J30" s="331">
        <f t="shared" si="10"/>
        <v>0</v>
      </c>
      <c r="K30" s="331">
        <f t="shared" si="10"/>
        <v>0</v>
      </c>
      <c r="L30" s="331">
        <f t="shared" si="10"/>
        <v>0</v>
      </c>
      <c r="M30" s="331">
        <f t="shared" si="10"/>
        <v>0</v>
      </c>
      <c r="N30" s="331">
        <f t="shared" si="10"/>
        <v>0</v>
      </c>
      <c r="O30" s="331">
        <f t="shared" si="10"/>
        <v>0</v>
      </c>
      <c r="P30" s="331">
        <f t="shared" si="10"/>
        <v>0</v>
      </c>
      <c r="Q30" s="331">
        <f t="shared" si="10"/>
        <v>0</v>
      </c>
    </row>
    <row r="31" spans="1:17">
      <c r="A31" s="330"/>
      <c r="B31" s="353" t="s">
        <v>13</v>
      </c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</row>
    <row r="32" spans="1:17">
      <c r="A32" s="330"/>
      <c r="B32" s="354" t="s">
        <v>14</v>
      </c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</row>
    <row r="33" spans="1:17" ht="25.5">
      <c r="A33" s="356" t="s">
        <v>49</v>
      </c>
      <c r="B33" s="357" t="s">
        <v>363</v>
      </c>
      <c r="C33" s="351">
        <f t="shared" ref="C33:Q33" si="11">C29+C30</f>
        <v>0</v>
      </c>
      <c r="D33" s="351">
        <f t="shared" si="11"/>
        <v>0</v>
      </c>
      <c r="E33" s="351">
        <f t="shared" si="11"/>
        <v>0</v>
      </c>
      <c r="F33" s="351">
        <f t="shared" si="11"/>
        <v>0</v>
      </c>
      <c r="G33" s="351">
        <f t="shared" si="11"/>
        <v>0</v>
      </c>
      <c r="H33" s="351">
        <f t="shared" si="11"/>
        <v>0</v>
      </c>
      <c r="I33" s="351">
        <f t="shared" si="11"/>
        <v>0</v>
      </c>
      <c r="J33" s="351">
        <f t="shared" si="11"/>
        <v>0</v>
      </c>
      <c r="K33" s="351">
        <f t="shared" si="11"/>
        <v>0</v>
      </c>
      <c r="L33" s="351">
        <f t="shared" si="11"/>
        <v>0</v>
      </c>
      <c r="M33" s="351">
        <f t="shared" si="11"/>
        <v>0</v>
      </c>
      <c r="N33" s="351">
        <f t="shared" si="11"/>
        <v>0</v>
      </c>
      <c r="O33" s="351">
        <f t="shared" si="11"/>
        <v>0</v>
      </c>
      <c r="P33" s="351">
        <f t="shared" si="11"/>
        <v>0</v>
      </c>
      <c r="Q33" s="351">
        <f t="shared" si="11"/>
        <v>0</v>
      </c>
    </row>
    <row r="34" spans="1:17">
      <c r="A34" s="358" t="s">
        <v>8</v>
      </c>
      <c r="B34" s="359" t="s">
        <v>9</v>
      </c>
      <c r="C34" s="360">
        <f>C33+C35</f>
        <v>0</v>
      </c>
      <c r="D34" s="360">
        <f>C34+D33</f>
        <v>0</v>
      </c>
      <c r="E34" s="360">
        <f t="shared" ref="E34:Q34" si="12">D34+E33</f>
        <v>0</v>
      </c>
      <c r="F34" s="360">
        <f t="shared" si="12"/>
        <v>0</v>
      </c>
      <c r="G34" s="360">
        <f t="shared" si="12"/>
        <v>0</v>
      </c>
      <c r="H34" s="360">
        <f t="shared" si="12"/>
        <v>0</v>
      </c>
      <c r="I34" s="360">
        <f t="shared" si="12"/>
        <v>0</v>
      </c>
      <c r="J34" s="360">
        <f t="shared" si="12"/>
        <v>0</v>
      </c>
      <c r="K34" s="360">
        <f t="shared" si="12"/>
        <v>0</v>
      </c>
      <c r="L34" s="360">
        <f t="shared" si="12"/>
        <v>0</v>
      </c>
      <c r="M34" s="360">
        <f t="shared" si="12"/>
        <v>0</v>
      </c>
      <c r="N34" s="360">
        <f t="shared" si="12"/>
        <v>0</v>
      </c>
      <c r="O34" s="360">
        <f t="shared" si="12"/>
        <v>0</v>
      </c>
      <c r="P34" s="360">
        <f t="shared" si="12"/>
        <v>0</v>
      </c>
      <c r="Q34" s="360">
        <f t="shared" si="12"/>
        <v>0</v>
      </c>
    </row>
    <row r="35" spans="1:17" ht="25.5">
      <c r="A35" s="330" t="s">
        <v>10</v>
      </c>
      <c r="B35" s="361" t="s">
        <v>364</v>
      </c>
      <c r="C35" s="370"/>
      <c r="D35" s="82"/>
      <c r="E35" s="82"/>
      <c r="F35" s="82"/>
      <c r="G35" s="82"/>
      <c r="H35" s="82"/>
      <c r="I35" s="82"/>
      <c r="J35" s="82"/>
      <c r="K35" s="82"/>
      <c r="L35" s="82"/>
    </row>
    <row r="37" spans="1:17">
      <c r="B37" s="425" t="s">
        <v>365</v>
      </c>
      <c r="C37" s="425"/>
      <c r="D37" s="425"/>
      <c r="E37" s="425"/>
      <c r="F37" s="425"/>
      <c r="G37" s="425"/>
    </row>
    <row r="38" spans="1:17">
      <c r="B38" s="425"/>
      <c r="C38" s="425"/>
      <c r="D38" s="425"/>
      <c r="E38" s="425"/>
      <c r="F38" s="425"/>
      <c r="G38" s="425"/>
    </row>
  </sheetData>
  <customSheetViews>
    <customSheetView guid="{8634C2BB-76FB-4039-B56C-6B628142ACCE}" scale="86" showPageBreaks="1" printArea="1">
      <selection activeCell="X37" sqref="X37"/>
      <pageMargins left="0.37" right="0.2" top="0.74" bottom="0.62992125984251968" header="0.37" footer="0.39370078740157483"/>
      <pageSetup paperSize="9" scale="44" pageOrder="overThenDown" orientation="landscape" horizontalDpi="300" verticalDpi="300" r:id="rId1"/>
      <headerFooter alignWithMargins="0">
        <oddHeader>&amp;L&amp;"Arial,Pogrubiony"&amp;16Trwałość finansowa JST</oddHeader>
        <oddFooter>&amp;CStrona &amp;P z &amp;N&amp;R&amp;A</oddFooter>
      </headerFooter>
    </customSheetView>
    <customSheetView guid="{6F4C57C8-5562-4709-9327-9573B39EDAF4}" scale="86" showPageBreaks="1" printArea="1" topLeftCell="A4">
      <selection activeCell="G31" sqref="G31"/>
      <pageMargins left="0.37" right="0.2" top="0.74" bottom="0.62992125984251968" header="0.37" footer="0.39370078740157483"/>
      <pageSetup paperSize="9" scale="44" pageOrder="overThenDown" orientation="landscape" horizontalDpi="300" verticalDpi="300" r:id="rId2"/>
      <headerFooter alignWithMargins="0">
        <oddHeader>&amp;L&amp;"Arial,Pogrubiony"&amp;16Trwałość finansowa JST</oddHeader>
        <oddFooter>&amp;CStrona &amp;P z &amp;N&amp;R&amp;A</oddFooter>
      </headerFooter>
    </customSheetView>
    <customSheetView guid="{9EC9AAF8-31E5-417A-A928-3DBD93AA7952}" scale="86" showPageBreaks="1" printArea="1" topLeftCell="A10">
      <selection activeCell="C39" sqref="C39"/>
      <pageMargins left="0.37" right="0.2" top="0.74" bottom="0.62992125984251968" header="0.37" footer="0.39370078740157483"/>
      <pageSetup paperSize="9" scale="73" pageOrder="overThenDown" orientation="landscape" horizontalDpi="300" verticalDpi="300" r:id="rId3"/>
      <headerFooter alignWithMargins="0">
        <oddHeader>&amp;L&amp;"Arial,Pogrubiony"&amp;16Trwałość finansowa JST</oddHeader>
        <oddFooter>&amp;CStrona &amp;P z &amp;N&amp;R&amp;A</oddFooter>
      </headerFooter>
    </customSheetView>
    <customSheetView guid="{19015944-8DC3-4198-B28B-DDAFEE7C00D9}" scale="86" showPageBreaks="1" printArea="1" topLeftCell="L13">
      <selection activeCell="C13" sqref="C1:R1048576"/>
      <pageMargins left="0.35433070866141736" right="0.19685039370078741" top="0.74803149606299213" bottom="0.62992125984251968" header="0.35433070866141736" footer="0.39370078740157483"/>
      <pageSetup paperSize="9" scale="73" pageOrder="overThenDown" orientation="landscape" verticalDpi="300" r:id="rId4"/>
      <headerFooter alignWithMargins="0">
        <oddHeader>&amp;L&amp;"Arial,Pogrubiony"&amp;16Trwałość finansowa JST</oddHeader>
        <oddFooter>&amp;CStrona &amp;P z &amp;N&amp;R&amp;A</oddFooter>
      </headerFooter>
    </customSheetView>
    <customSheetView guid="{F7D79B8D-92A2-4094-827A-AE8F90DE993F}" scale="86" printArea="1" topLeftCell="A13">
      <selection activeCell="L3" sqref="L3"/>
      <pageMargins left="0.37" right="0.2" top="0.74" bottom="0.62992125984251968" header="0.37" footer="0.39370078740157483"/>
      <pageSetup paperSize="9" scale="73" pageOrder="overThenDown" orientation="landscape" horizontalDpi="300" verticalDpi="300" r:id="rId5"/>
      <headerFooter alignWithMargins="0">
        <oddHeader>&amp;L&amp;"Arial,Pogrubiony"&amp;16Trwałość finansowa JST</oddHeader>
        <oddFooter>&amp;CStrona &amp;P z &amp;N&amp;R&amp;A</oddFooter>
      </headerFooter>
    </customSheetView>
    <customSheetView guid="{6D8ACA1D-6FAD-497E-8DEE-A33C8B954C59}" topLeftCell="A16">
      <selection activeCell="D39" sqref="D39"/>
      <pageMargins left="0.37" right="0.2" top="0.74" bottom="0.62992125984251968" header="0.37" footer="0.39370078740157483"/>
      <pageSetup paperSize="9" scale="44" pageOrder="overThenDown" orientation="landscape" horizontalDpi="300" verticalDpi="300" r:id="rId6"/>
      <headerFooter alignWithMargins="0">
        <oddHeader>&amp;L&amp;"Arial,Pogrubiony"&amp;16Trwałość finansowa JST</oddHeader>
        <oddFooter>&amp;CStrona &amp;P z &amp;N&amp;R&amp;A</oddFooter>
      </headerFooter>
    </customSheetView>
    <customSheetView guid="{E0009F4F-48B6-4F1C-908A-7AA9220F9FEE}" scale="86" showPageBreaks="1" printArea="1" topLeftCell="A13">
      <selection activeCell="C5" sqref="C5"/>
      <pageMargins left="0.37" right="0.2" top="0.74" bottom="0.62992125984251968" header="0.37" footer="0.39370078740157483"/>
      <pageSetup paperSize="9" scale="44" pageOrder="overThenDown" orientation="landscape" horizontalDpi="300" verticalDpi="300" r:id="rId7"/>
      <headerFooter alignWithMargins="0">
        <oddHeader>&amp;L&amp;"Arial,Pogrubiony"&amp;16Trwałość finansowa JST</oddHeader>
        <oddFooter>&amp;CStrona &amp;P z &amp;N&amp;R&amp;A</oddFooter>
      </headerFooter>
    </customSheetView>
  </customSheetViews>
  <mergeCells count="2">
    <mergeCell ref="C1:K1"/>
    <mergeCell ref="B37:G38"/>
  </mergeCells>
  <phoneticPr fontId="0" type="noConversion"/>
  <pageMargins left="0.37" right="0.2" top="0.74" bottom="0.62992125984251968" header="0.37" footer="0.39370078740157483"/>
  <pageSetup paperSize="9" scale="44" pageOrder="overThenDown" orientation="landscape" horizontalDpi="300" verticalDpi="300" r:id="rId8"/>
  <headerFooter alignWithMargins="0">
    <oddHeader>&amp;L&amp;"Arial,Pogrubiony"&amp;16Trwałość finansowa JST</oddHeader>
    <oddFooter>&amp;CStrona &amp;P z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90" zoomScaleNormal="90" zoomScaleSheetLayoutView="80" workbookViewId="0">
      <selection activeCell="I19" sqref="I19"/>
    </sheetView>
  </sheetViews>
  <sheetFormatPr defaultRowHeight="12.75"/>
  <cols>
    <col min="1" max="1" width="35.7109375" customWidth="1"/>
    <col min="2" max="16" width="10.7109375" customWidth="1"/>
  </cols>
  <sheetData>
    <row r="1" spans="1:16" ht="16.5" thickBot="1">
      <c r="A1" s="426" t="s">
        <v>78</v>
      </c>
      <c r="B1" s="427"/>
      <c r="C1" s="427"/>
      <c r="D1" s="42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04" customFormat="1" ht="32.25" thickBot="1">
      <c r="A2" s="105" t="s">
        <v>285</v>
      </c>
      <c r="B2" s="106"/>
      <c r="C2" s="106"/>
      <c r="D2" s="107"/>
      <c r="E2" s="108"/>
      <c r="F2" s="108"/>
      <c r="G2" s="108"/>
      <c r="H2" s="108"/>
      <c r="I2" s="109"/>
      <c r="J2" s="19"/>
      <c r="K2" s="19"/>
      <c r="L2" s="19"/>
      <c r="M2" s="19"/>
      <c r="N2" s="19"/>
      <c r="O2" s="19"/>
      <c r="P2" s="19"/>
    </row>
    <row r="3" spans="1:16">
      <c r="A3" s="297" t="s">
        <v>368</v>
      </c>
      <c r="B3" s="8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>
      <c r="A4" s="88"/>
      <c r="B4" s="89"/>
      <c r="C4" s="90"/>
      <c r="D4" s="90"/>
      <c r="E4" s="90"/>
      <c r="F4" s="90"/>
      <c r="G4" s="91"/>
      <c r="H4" s="91"/>
      <c r="I4" s="91" t="s">
        <v>94</v>
      </c>
      <c r="J4" s="91"/>
      <c r="K4" s="91"/>
      <c r="L4" s="91"/>
      <c r="M4" s="91"/>
      <c r="N4" s="91"/>
      <c r="O4" s="91"/>
      <c r="P4" s="92"/>
    </row>
    <row r="5" spans="1:16" ht="16.5" customHeight="1">
      <c r="A5" s="93" t="s">
        <v>95</v>
      </c>
      <c r="B5" s="110" t="s">
        <v>96</v>
      </c>
      <c r="C5" s="94"/>
      <c r="D5" s="94"/>
      <c r="E5" s="94"/>
      <c r="F5" s="94"/>
      <c r="G5" s="95"/>
      <c r="H5" s="95"/>
      <c r="I5" s="103"/>
      <c r="J5" s="95"/>
      <c r="K5" s="95"/>
      <c r="L5" s="95"/>
      <c r="M5" s="95"/>
      <c r="N5" s="95"/>
      <c r="O5" s="95"/>
      <c r="P5" s="96"/>
    </row>
    <row r="6" spans="1:16">
      <c r="A6" s="97"/>
      <c r="B6" s="81" t="s">
        <v>24</v>
      </c>
      <c r="C6" s="81" t="s">
        <v>24</v>
      </c>
      <c r="D6" s="81" t="s">
        <v>24</v>
      </c>
      <c r="E6" s="81" t="s">
        <v>24</v>
      </c>
      <c r="F6" s="81" t="s">
        <v>24</v>
      </c>
      <c r="G6" s="81" t="s">
        <v>24</v>
      </c>
      <c r="H6" s="81" t="s">
        <v>24</v>
      </c>
      <c r="I6" s="81" t="s">
        <v>24</v>
      </c>
      <c r="J6" s="81" t="s">
        <v>24</v>
      </c>
      <c r="K6" s="81" t="s">
        <v>24</v>
      </c>
      <c r="L6" s="81" t="s">
        <v>24</v>
      </c>
      <c r="M6" s="81" t="s">
        <v>24</v>
      </c>
      <c r="N6" s="81" t="s">
        <v>24</v>
      </c>
      <c r="O6" s="81" t="s">
        <v>24</v>
      </c>
      <c r="P6" s="81" t="s">
        <v>24</v>
      </c>
    </row>
    <row r="7" spans="1:16" ht="24" customHeight="1">
      <c r="A7" s="100" t="s">
        <v>97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</row>
    <row r="8" spans="1:16" ht="24" customHeight="1">
      <c r="A8" s="102" t="s">
        <v>98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</row>
    <row r="9" spans="1:16" ht="30" customHeight="1">
      <c r="A9" s="98" t="s">
        <v>103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</row>
    <row r="10" spans="1:16" ht="24" customHeight="1">
      <c r="A10" s="98" t="s">
        <v>104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</row>
    <row r="11" spans="1:16" ht="36.75" customHeight="1">
      <c r="A11" s="98" t="s">
        <v>105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</row>
    <row r="12" spans="1:16" ht="1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3.5" customHeight="1">
      <c r="A13" s="297" t="s">
        <v>369</v>
      </c>
      <c r="B13" s="87"/>
      <c r="C13" s="87"/>
      <c r="D13" s="1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24" customHeight="1">
      <c r="A14" s="99" t="s">
        <v>95</v>
      </c>
      <c r="B14" s="371" t="s">
        <v>99</v>
      </c>
      <c r="C14" s="372" t="s">
        <v>366</v>
      </c>
      <c r="D14" s="372" t="s">
        <v>100</v>
      </c>
      <c r="E14" s="372" t="s">
        <v>367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24" customHeight="1">
      <c r="A15" s="101" t="s">
        <v>97</v>
      </c>
      <c r="B15" s="373"/>
      <c r="C15" s="374"/>
      <c r="D15" s="375"/>
      <c r="E15" s="374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4" customHeight="1">
      <c r="A16" s="102" t="s">
        <v>98</v>
      </c>
      <c r="B16" s="376"/>
      <c r="C16" s="377"/>
      <c r="D16" s="377"/>
      <c r="E16" s="37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31.5" customHeight="1">
      <c r="A17" s="98" t="s">
        <v>103</v>
      </c>
      <c r="B17" s="378"/>
      <c r="C17" s="378"/>
      <c r="D17" s="378"/>
      <c r="E17" s="378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24" customHeight="1">
      <c r="A18" s="98" t="s">
        <v>104</v>
      </c>
      <c r="B18" s="378"/>
      <c r="C18" s="378"/>
      <c r="D18" s="378"/>
      <c r="E18" s="378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33" customHeight="1">
      <c r="A19" s="98" t="s">
        <v>105</v>
      </c>
      <c r="B19" s="378"/>
      <c r="C19" s="378"/>
      <c r="D19" s="378"/>
      <c r="E19" s="37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</sheetData>
  <customSheetViews>
    <customSheetView guid="{8634C2BB-76FB-4039-B56C-6B628142ACCE}" scale="90" topLeftCell="A13">
      <selection activeCell="X37" sqref="X37"/>
      <pageMargins left="0.35" right="0.2" top="0.53" bottom="1" header="0.38" footer="0.5"/>
      <pageSetup paperSize="9" scale="68" orientation="landscape" r:id="rId1"/>
      <headerFooter alignWithMargins="0"/>
    </customSheetView>
    <customSheetView guid="{6F4C57C8-5562-4709-9327-9573B39EDAF4}" scale="90" showPageBreaks="1" topLeftCell="A17">
      <selection activeCell="B29" sqref="B29"/>
      <pageMargins left="0.35" right="0.2" top="0.53" bottom="1" header="0.38" footer="0.5"/>
      <pageSetup paperSize="9" scale="68" orientation="landscape" r:id="rId2"/>
      <headerFooter alignWithMargins="0"/>
    </customSheetView>
    <customSheetView guid="{9EC9AAF8-31E5-417A-A928-3DBD93AA7952}" scale="90" topLeftCell="A7">
      <selection activeCell="M29" sqref="M29:N29"/>
      <pageMargins left="0.35" right="0.2" top="0.53" bottom="1" header="0.38" footer="0.5"/>
      <pageSetup paperSize="9" scale="68" orientation="landscape" r:id="rId3"/>
      <headerFooter alignWithMargins="0"/>
    </customSheetView>
    <customSheetView guid="{19015944-8DC3-4198-B28B-DDAFEE7C00D9}" scale="90" showPageBreaks="1">
      <selection activeCell="E20" sqref="E20"/>
      <pageMargins left="0.35433070866141736" right="0.19685039370078741" top="0.51181102362204722" bottom="0.98425196850393704" header="0.39370078740157483" footer="0.51181102362204722"/>
      <pageSetup paperSize="9" scale="68" orientation="landscape" r:id="rId4"/>
      <headerFooter alignWithMargins="0">
        <oddFooter>&amp;C&amp;8Strona &amp;P z &amp;N&amp;R&amp;8&amp;A</oddFooter>
      </headerFooter>
    </customSheetView>
    <customSheetView guid="{F7D79B8D-92A2-4094-827A-AE8F90DE993F}" scale="90">
      <selection activeCell="M29" sqref="M29:N29"/>
      <pageMargins left="0.35" right="0.2" top="0.53" bottom="1" header="0.38" footer="0.5"/>
      <pageSetup paperSize="9" scale="68" orientation="landscape" r:id="rId5"/>
      <headerFooter alignWithMargins="0"/>
    </customSheetView>
    <customSheetView guid="{6D8ACA1D-6FAD-497E-8DEE-A33C8B954C59}" scale="90" topLeftCell="A5">
      <selection activeCell="B29" sqref="B29:B31"/>
      <pageMargins left="0.35" right="0.2" top="0.53" bottom="1" header="0.38" footer="0.5"/>
      <pageSetup paperSize="9" scale="68" orientation="landscape" r:id="rId6"/>
      <headerFooter alignWithMargins="0"/>
    </customSheetView>
    <customSheetView guid="{E0009F4F-48B6-4F1C-908A-7AA9220F9FEE}" scale="90" showPageBreaks="1" topLeftCell="A4">
      <selection activeCell="L22" sqref="L22"/>
      <pageMargins left="0.35" right="0.2" top="0.53" bottom="1" header="0.38" footer="0.5"/>
      <pageSetup paperSize="9" scale="68" orientation="landscape" r:id="rId7"/>
      <headerFooter alignWithMargins="0"/>
    </customSheetView>
  </customSheetViews>
  <mergeCells count="1">
    <mergeCell ref="A1:D1"/>
  </mergeCells>
  <phoneticPr fontId="0" type="noConversion"/>
  <pageMargins left="0.35" right="0.2" top="0.53" bottom="1" header="0.38" footer="0.5"/>
  <pageSetup paperSize="9" scale="68" orientation="landscape" r:id="rId8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zoomScaleNormal="100" workbookViewId="0">
      <selection activeCell="B33" sqref="B33"/>
    </sheetView>
  </sheetViews>
  <sheetFormatPr defaultRowHeight="12.75"/>
  <cols>
    <col min="1" max="1" width="4.28515625" customWidth="1"/>
    <col min="2" max="2" width="43.85546875" customWidth="1"/>
    <col min="3" max="5" width="15.7109375" customWidth="1"/>
  </cols>
  <sheetData>
    <row r="1" spans="1:13" ht="13.5" thickBot="1">
      <c r="A1" s="298" t="s">
        <v>370</v>
      </c>
      <c r="B1" s="262"/>
    </row>
    <row r="2" spans="1:13" ht="12.75" customHeight="1">
      <c r="A2" s="25" t="s">
        <v>22</v>
      </c>
      <c r="B2" s="46" t="s">
        <v>23</v>
      </c>
      <c r="C2" s="29" t="s">
        <v>269</v>
      </c>
      <c r="D2" s="29" t="s">
        <v>270</v>
      </c>
      <c r="E2" s="29" t="s">
        <v>271</v>
      </c>
      <c r="G2" s="429" t="s">
        <v>272</v>
      </c>
      <c r="H2" s="430"/>
      <c r="I2" s="430"/>
      <c r="J2" s="430"/>
      <c r="K2" s="430"/>
      <c r="L2" s="430"/>
      <c r="M2" s="431"/>
    </row>
    <row r="3" spans="1:13">
      <c r="A3" s="4" t="s">
        <v>48</v>
      </c>
      <c r="B3" s="233" t="s">
        <v>178</v>
      </c>
      <c r="C3" s="35">
        <f>SUM(C4:C7)</f>
        <v>0</v>
      </c>
      <c r="D3" s="35">
        <f>SUM(D4:D7)</f>
        <v>0</v>
      </c>
      <c r="E3" s="35">
        <f>SUM(E4:E7)</f>
        <v>0</v>
      </c>
      <c r="G3" s="432"/>
      <c r="H3" s="433"/>
      <c r="I3" s="433"/>
      <c r="J3" s="433"/>
      <c r="K3" s="433"/>
      <c r="L3" s="433"/>
      <c r="M3" s="434"/>
    </row>
    <row r="4" spans="1:13">
      <c r="A4" s="234" t="s">
        <v>49</v>
      </c>
      <c r="B4" s="144" t="s">
        <v>179</v>
      </c>
      <c r="C4" s="36"/>
      <c r="D4" s="36"/>
      <c r="E4" s="36"/>
      <c r="G4" s="432"/>
      <c r="H4" s="433"/>
      <c r="I4" s="433"/>
      <c r="J4" s="433"/>
      <c r="K4" s="433"/>
      <c r="L4" s="433"/>
      <c r="M4" s="434"/>
    </row>
    <row r="5" spans="1:13">
      <c r="A5" s="234" t="s">
        <v>111</v>
      </c>
      <c r="B5" s="144" t="s">
        <v>180</v>
      </c>
      <c r="C5" s="36"/>
      <c r="D5" s="36"/>
      <c r="E5" s="36"/>
      <c r="G5" s="432"/>
      <c r="H5" s="433"/>
      <c r="I5" s="433"/>
      <c r="J5" s="433"/>
      <c r="K5" s="433"/>
      <c r="L5" s="433"/>
      <c r="M5" s="434"/>
    </row>
    <row r="6" spans="1:13" ht="26.25" thickBot="1">
      <c r="A6" s="234" t="s">
        <v>122</v>
      </c>
      <c r="B6" s="144" t="s">
        <v>181</v>
      </c>
      <c r="C6" s="36"/>
      <c r="D6" s="36"/>
      <c r="E6" s="36"/>
      <c r="G6" s="435"/>
      <c r="H6" s="436"/>
      <c r="I6" s="436"/>
      <c r="J6" s="436"/>
      <c r="K6" s="436"/>
      <c r="L6" s="436"/>
      <c r="M6" s="437"/>
    </row>
    <row r="7" spans="1:13">
      <c r="A7" s="234" t="s">
        <v>123</v>
      </c>
      <c r="B7" s="144" t="s">
        <v>182</v>
      </c>
      <c r="C7" s="36"/>
      <c r="D7" s="36"/>
      <c r="E7" s="36"/>
      <c r="G7" s="263"/>
      <c r="H7" s="263"/>
      <c r="I7" s="263"/>
      <c r="J7" s="263"/>
      <c r="K7" s="263"/>
      <c r="L7" s="263"/>
      <c r="M7" s="263"/>
    </row>
    <row r="8" spans="1:13">
      <c r="A8" s="9" t="s">
        <v>50</v>
      </c>
      <c r="B8" s="235" t="s">
        <v>183</v>
      </c>
      <c r="C8" s="35">
        <f>SUM(C9:C16)</f>
        <v>0</v>
      </c>
      <c r="D8" s="35">
        <f>SUM(D9:D16)</f>
        <v>0</v>
      </c>
      <c r="E8" s="35">
        <f>SUM(E9:E16)</f>
        <v>0</v>
      </c>
      <c r="G8" s="263"/>
      <c r="H8" s="263"/>
      <c r="I8" s="263"/>
      <c r="J8" s="263"/>
      <c r="K8" s="263"/>
      <c r="L8" s="263"/>
      <c r="M8" s="263"/>
    </row>
    <row r="9" spans="1:13">
      <c r="A9" s="236" t="s">
        <v>49</v>
      </c>
      <c r="B9" s="237" t="s">
        <v>184</v>
      </c>
      <c r="C9" s="36"/>
      <c r="D9" s="36"/>
      <c r="E9" s="36"/>
    </row>
    <row r="10" spans="1:13">
      <c r="A10" s="236" t="s">
        <v>111</v>
      </c>
      <c r="B10" s="237" t="s">
        <v>185</v>
      </c>
      <c r="C10" s="36"/>
      <c r="D10" s="36"/>
      <c r="E10" s="36"/>
    </row>
    <row r="11" spans="1:13">
      <c r="A11" s="236" t="s">
        <v>122</v>
      </c>
      <c r="B11" s="237" t="s">
        <v>186</v>
      </c>
      <c r="C11" s="36"/>
      <c r="D11" s="36"/>
      <c r="E11" s="36"/>
    </row>
    <row r="12" spans="1:13">
      <c r="A12" s="236" t="s">
        <v>123</v>
      </c>
      <c r="B12" s="237" t="s">
        <v>187</v>
      </c>
      <c r="C12" s="36"/>
      <c r="D12" s="36"/>
      <c r="E12" s="36"/>
    </row>
    <row r="13" spans="1:13">
      <c r="A13" s="236" t="s">
        <v>124</v>
      </c>
      <c r="B13" s="237" t="s">
        <v>188</v>
      </c>
      <c r="C13" s="36"/>
      <c r="D13" s="36"/>
      <c r="E13" s="36"/>
    </row>
    <row r="14" spans="1:13">
      <c r="A14" s="236" t="s">
        <v>189</v>
      </c>
      <c r="B14" s="237" t="s">
        <v>190</v>
      </c>
      <c r="C14" s="36"/>
      <c r="D14" s="36"/>
      <c r="E14" s="36"/>
    </row>
    <row r="15" spans="1:13">
      <c r="A15" s="236" t="s">
        <v>191</v>
      </c>
      <c r="B15" s="237" t="s">
        <v>192</v>
      </c>
      <c r="C15" s="36"/>
      <c r="D15" s="36"/>
      <c r="E15" s="36"/>
    </row>
    <row r="16" spans="1:13">
      <c r="A16" s="234" t="s">
        <v>193</v>
      </c>
      <c r="B16" s="144" t="s">
        <v>194</v>
      </c>
      <c r="C16" s="36"/>
      <c r="D16" s="36"/>
      <c r="E16" s="36"/>
    </row>
    <row r="17" spans="1:5">
      <c r="A17" s="3" t="s">
        <v>51</v>
      </c>
      <c r="B17" s="10" t="s">
        <v>195</v>
      </c>
      <c r="C17" s="34">
        <f>C3-C8</f>
        <v>0</v>
      </c>
      <c r="D17" s="34">
        <f>D3-D8</f>
        <v>0</v>
      </c>
      <c r="E17" s="34">
        <f>E3-E8</f>
        <v>0</v>
      </c>
    </row>
    <row r="18" spans="1:5">
      <c r="A18" s="4" t="s">
        <v>52</v>
      </c>
      <c r="B18" s="233" t="s">
        <v>196</v>
      </c>
      <c r="C18" s="35">
        <f>SUM(C19:C20)</f>
        <v>0</v>
      </c>
      <c r="D18" s="35">
        <f>SUM(D19:D20)</f>
        <v>0</v>
      </c>
      <c r="E18" s="35">
        <f>SUM(E19:E20)</f>
        <v>0</v>
      </c>
    </row>
    <row r="19" spans="1:5">
      <c r="A19" s="236" t="s">
        <v>49</v>
      </c>
      <c r="B19" s="5" t="s">
        <v>197</v>
      </c>
      <c r="C19" s="36"/>
      <c r="D19" s="36"/>
      <c r="E19" s="36"/>
    </row>
    <row r="20" spans="1:5">
      <c r="A20" s="236" t="s">
        <v>111</v>
      </c>
      <c r="B20" s="5" t="s">
        <v>198</v>
      </c>
      <c r="C20" s="36"/>
      <c r="D20" s="36"/>
      <c r="E20" s="36"/>
    </row>
    <row r="21" spans="1:5">
      <c r="A21" s="4" t="s">
        <v>53</v>
      </c>
      <c r="B21" s="233" t="s">
        <v>199</v>
      </c>
      <c r="C21" s="35"/>
      <c r="D21" s="35"/>
      <c r="E21" s="35"/>
    </row>
    <row r="22" spans="1:5">
      <c r="A22" s="3" t="s">
        <v>54</v>
      </c>
      <c r="B22" s="10" t="s">
        <v>200</v>
      </c>
      <c r="C22" s="34">
        <f>C17+C18-C21</f>
        <v>0</v>
      </c>
      <c r="D22" s="34">
        <f>D17+D18-D21</f>
        <v>0</v>
      </c>
      <c r="E22" s="34">
        <f>E17+E18-E21</f>
        <v>0</v>
      </c>
    </row>
    <row r="23" spans="1:5">
      <c r="A23" s="4" t="s">
        <v>55</v>
      </c>
      <c r="B23" s="233" t="s">
        <v>201</v>
      </c>
      <c r="C23" s="35"/>
      <c r="D23" s="35"/>
      <c r="E23" s="35"/>
    </row>
    <row r="24" spans="1:5">
      <c r="A24" s="4" t="s">
        <v>56</v>
      </c>
      <c r="B24" s="233" t="s">
        <v>202</v>
      </c>
      <c r="C24" s="35"/>
      <c r="D24" s="35"/>
      <c r="E24" s="35"/>
    </row>
    <row r="25" spans="1:5" ht="25.5">
      <c r="A25" s="3" t="s">
        <v>49</v>
      </c>
      <c r="B25" s="10" t="s">
        <v>203</v>
      </c>
      <c r="C25" s="34">
        <f>C22+C23-C24</f>
        <v>0</v>
      </c>
      <c r="D25" s="34">
        <f>D22+D23-D24</f>
        <v>0</v>
      </c>
      <c r="E25" s="34">
        <f>E22+E23-E24</f>
        <v>0</v>
      </c>
    </row>
    <row r="26" spans="1:5">
      <c r="A26" s="234" t="s">
        <v>49</v>
      </c>
      <c r="B26" s="144" t="s">
        <v>204</v>
      </c>
      <c r="C26" s="36"/>
      <c r="D26" s="36"/>
      <c r="E26" s="36"/>
    </row>
    <row r="27" spans="1:5">
      <c r="A27" s="234" t="s">
        <v>111</v>
      </c>
      <c r="B27" s="144" t="s">
        <v>205</v>
      </c>
      <c r="C27" s="36"/>
      <c r="D27" s="36"/>
      <c r="E27" s="36"/>
    </row>
    <row r="28" spans="1:5">
      <c r="A28" s="3" t="s">
        <v>206</v>
      </c>
      <c r="B28" s="10" t="s">
        <v>207</v>
      </c>
      <c r="C28" s="34">
        <f>C25+C26-C27</f>
        <v>0</v>
      </c>
      <c r="D28" s="34">
        <f>D25+D26-D27</f>
        <v>0</v>
      </c>
      <c r="E28" s="34">
        <f>E25+E26-E27</f>
        <v>0</v>
      </c>
    </row>
    <row r="29" spans="1:5">
      <c r="A29" s="238" t="s">
        <v>208</v>
      </c>
      <c r="B29" s="233" t="s">
        <v>209</v>
      </c>
      <c r="C29" s="35"/>
      <c r="D29" s="35"/>
      <c r="E29" s="35"/>
    </row>
    <row r="30" spans="1:5">
      <c r="A30" s="238" t="s">
        <v>210</v>
      </c>
      <c r="B30" s="233" t="s">
        <v>211</v>
      </c>
      <c r="C30" s="35"/>
      <c r="D30" s="35"/>
      <c r="E30" s="35"/>
    </row>
    <row r="31" spans="1:5">
      <c r="A31" s="2" t="s">
        <v>212</v>
      </c>
      <c r="B31" s="239" t="s">
        <v>213</v>
      </c>
      <c r="C31" s="33">
        <f>C28-C29-C30</f>
        <v>0</v>
      </c>
      <c r="D31" s="33">
        <f>D28-D29-D30</f>
        <v>0</v>
      </c>
      <c r="E31" s="33">
        <f>E28-E29-E30</f>
        <v>0</v>
      </c>
    </row>
    <row r="33" spans="1:5">
      <c r="A33" s="251" t="s">
        <v>393</v>
      </c>
      <c r="B33" s="23"/>
    </row>
    <row r="34" spans="1:5">
      <c r="A34" s="25" t="s">
        <v>22</v>
      </c>
      <c r="B34" s="46" t="s">
        <v>23</v>
      </c>
      <c r="C34" s="29" t="s">
        <v>269</v>
      </c>
      <c r="D34" s="29" t="s">
        <v>270</v>
      </c>
      <c r="E34" s="29" t="s">
        <v>271</v>
      </c>
    </row>
    <row r="35" spans="1:5">
      <c r="A35" s="3" t="s">
        <v>25</v>
      </c>
      <c r="B35" s="10" t="s">
        <v>226</v>
      </c>
      <c r="C35" s="34">
        <f>C36+C37+C40+C41+C42</f>
        <v>0</v>
      </c>
      <c r="D35" s="34">
        <f>D36+D37+D40+D41+D42</f>
        <v>0</v>
      </c>
      <c r="E35" s="34">
        <f>E36+E37+E40+E41+E42</f>
        <v>0</v>
      </c>
    </row>
    <row r="36" spans="1:5">
      <c r="A36" s="252" t="s">
        <v>26</v>
      </c>
      <c r="B36" s="6" t="s">
        <v>227</v>
      </c>
      <c r="C36" s="36"/>
      <c r="D36" s="36"/>
      <c r="E36" s="36"/>
    </row>
    <row r="37" spans="1:5">
      <c r="A37" s="252" t="s">
        <v>31</v>
      </c>
      <c r="B37" s="6" t="s">
        <v>228</v>
      </c>
      <c r="C37" s="36">
        <f>C38+C39</f>
        <v>0</v>
      </c>
      <c r="D37" s="36">
        <f>D38+D39</f>
        <v>0</v>
      </c>
      <c r="E37" s="36">
        <f>E38+E39</f>
        <v>0</v>
      </c>
    </row>
    <row r="38" spans="1:5">
      <c r="A38" s="252" t="s">
        <v>27</v>
      </c>
      <c r="B38" s="253" t="s">
        <v>229</v>
      </c>
      <c r="C38" s="36"/>
      <c r="D38" s="36"/>
      <c r="E38" s="36"/>
    </row>
    <row r="39" spans="1:5">
      <c r="A39" s="252" t="s">
        <v>30</v>
      </c>
      <c r="B39" s="253" t="s">
        <v>230</v>
      </c>
      <c r="C39" s="36"/>
      <c r="D39" s="36"/>
      <c r="E39" s="36"/>
    </row>
    <row r="40" spans="1:5">
      <c r="A40" s="252" t="s">
        <v>57</v>
      </c>
      <c r="B40" s="6" t="s">
        <v>231</v>
      </c>
      <c r="C40" s="36"/>
      <c r="D40" s="36"/>
      <c r="E40" s="36"/>
    </row>
    <row r="41" spans="1:5">
      <c r="A41" s="252" t="s">
        <v>58</v>
      </c>
      <c r="B41" s="6" t="s">
        <v>232</v>
      </c>
      <c r="C41" s="36"/>
      <c r="D41" s="36"/>
      <c r="E41" s="36"/>
    </row>
    <row r="42" spans="1:5">
      <c r="A42" s="252" t="s">
        <v>59</v>
      </c>
      <c r="B42" s="6" t="s">
        <v>233</v>
      </c>
      <c r="C42" s="36"/>
      <c r="D42" s="36"/>
      <c r="E42" s="36"/>
    </row>
    <row r="43" spans="1:5">
      <c r="A43" s="3" t="s">
        <v>50</v>
      </c>
      <c r="B43" s="10" t="s">
        <v>234</v>
      </c>
      <c r="C43" s="34">
        <f>C44+C45+C46+C49</f>
        <v>0</v>
      </c>
      <c r="D43" s="34">
        <f>D44+D45+D46+D49</f>
        <v>0</v>
      </c>
      <c r="E43" s="34">
        <f>E44+E45+E46+E49</f>
        <v>0</v>
      </c>
    </row>
    <row r="44" spans="1:5">
      <c r="A44" s="252" t="s">
        <v>26</v>
      </c>
      <c r="B44" s="6" t="s">
        <v>235</v>
      </c>
      <c r="C44" s="36"/>
      <c r="D44" s="36"/>
      <c r="E44" s="36"/>
    </row>
    <row r="45" spans="1:5">
      <c r="A45" s="252" t="s">
        <v>31</v>
      </c>
      <c r="B45" s="6" t="s">
        <v>236</v>
      </c>
      <c r="C45" s="36"/>
      <c r="D45" s="36"/>
      <c r="E45" s="36"/>
    </row>
    <row r="46" spans="1:5">
      <c r="A46" s="252" t="s">
        <v>57</v>
      </c>
      <c r="B46" s="6" t="s">
        <v>237</v>
      </c>
      <c r="C46" s="36">
        <f>C47+C48</f>
        <v>0</v>
      </c>
      <c r="D46" s="36">
        <f>D47+D48</f>
        <v>0</v>
      </c>
      <c r="E46" s="36">
        <f>E47+E48</f>
        <v>0</v>
      </c>
    </row>
    <row r="47" spans="1:5">
      <c r="A47" s="252" t="s">
        <v>27</v>
      </c>
      <c r="B47" s="253" t="s">
        <v>238</v>
      </c>
      <c r="C47" s="36"/>
      <c r="D47" s="36"/>
      <c r="E47" s="36"/>
    </row>
    <row r="48" spans="1:5">
      <c r="A48" s="254" t="s">
        <v>30</v>
      </c>
      <c r="B48" s="255" t="s">
        <v>239</v>
      </c>
      <c r="C48" s="250">
        <f>C106</f>
        <v>0</v>
      </c>
      <c r="D48" s="250">
        <f>D106</f>
        <v>0</v>
      </c>
      <c r="E48" s="250">
        <f>E106</f>
        <v>0</v>
      </c>
    </row>
    <row r="49" spans="1:5">
      <c r="A49" s="252" t="s">
        <v>58</v>
      </c>
      <c r="B49" s="6" t="s">
        <v>240</v>
      </c>
      <c r="C49" s="36"/>
      <c r="D49" s="36"/>
      <c r="E49" s="36"/>
    </row>
    <row r="50" spans="1:5">
      <c r="A50" s="2"/>
      <c r="B50" s="256" t="s">
        <v>241</v>
      </c>
      <c r="C50" s="33">
        <f>C35+C43</f>
        <v>0</v>
      </c>
      <c r="D50" s="33">
        <f>D35+D43</f>
        <v>0</v>
      </c>
      <c r="E50" s="33">
        <f>E35+E43</f>
        <v>0</v>
      </c>
    </row>
    <row r="51" spans="1:5">
      <c r="A51" s="13"/>
      <c r="B51" s="52" t="s">
        <v>242</v>
      </c>
      <c r="C51" s="257"/>
      <c r="D51" s="257"/>
      <c r="E51" s="257"/>
    </row>
    <row r="52" spans="1:5">
      <c r="A52" s="3" t="s">
        <v>25</v>
      </c>
      <c r="B52" s="10" t="s">
        <v>243</v>
      </c>
      <c r="C52" s="34">
        <f>SUM(C53:C58)</f>
        <v>0</v>
      </c>
      <c r="D52" s="34">
        <f>SUM(D53:D58)</f>
        <v>0</v>
      </c>
      <c r="E52" s="34">
        <f>SUM(E53:E58)</f>
        <v>0</v>
      </c>
    </row>
    <row r="53" spans="1:5">
      <c r="A53" s="252" t="s">
        <v>26</v>
      </c>
      <c r="B53" s="6" t="s">
        <v>244</v>
      </c>
      <c r="C53" s="36"/>
      <c r="D53" s="36"/>
      <c r="E53" s="36"/>
    </row>
    <row r="54" spans="1:5">
      <c r="A54" s="252" t="s">
        <v>31</v>
      </c>
      <c r="B54" s="6" t="s">
        <v>245</v>
      </c>
      <c r="C54" s="36"/>
      <c r="D54" s="36"/>
      <c r="E54" s="36"/>
    </row>
    <row r="55" spans="1:5">
      <c r="A55" s="252" t="s">
        <v>57</v>
      </c>
      <c r="B55" s="6" t="s">
        <v>246</v>
      </c>
      <c r="C55" s="36"/>
      <c r="D55" s="36"/>
      <c r="E55" s="36"/>
    </row>
    <row r="56" spans="1:5">
      <c r="A56" s="252" t="s">
        <v>58</v>
      </c>
      <c r="B56" s="6" t="s">
        <v>247</v>
      </c>
      <c r="C56" s="36"/>
      <c r="D56" s="36"/>
      <c r="E56" s="36"/>
    </row>
    <row r="57" spans="1:5">
      <c r="A57" s="252" t="s">
        <v>59</v>
      </c>
      <c r="B57" s="6" t="s">
        <v>248</v>
      </c>
      <c r="C57" s="36"/>
      <c r="D57" s="36"/>
      <c r="E57" s="36"/>
    </row>
    <row r="58" spans="1:5">
      <c r="A58" s="252" t="s">
        <v>249</v>
      </c>
      <c r="B58" s="6" t="s">
        <v>250</v>
      </c>
      <c r="C58" s="36"/>
      <c r="D58" s="36"/>
      <c r="E58" s="36"/>
    </row>
    <row r="59" spans="1:5">
      <c r="A59" s="258" t="s">
        <v>50</v>
      </c>
      <c r="B59" s="10" t="s">
        <v>251</v>
      </c>
      <c r="C59" s="34">
        <f>C60+C61+C64+C68</f>
        <v>0</v>
      </c>
      <c r="D59" s="34">
        <f>D60+D61+D64+D68</f>
        <v>0</v>
      </c>
      <c r="E59" s="34">
        <f>E60+E61+E64+E68</f>
        <v>0</v>
      </c>
    </row>
    <row r="60" spans="1:5">
      <c r="A60" s="252" t="s">
        <v>26</v>
      </c>
      <c r="B60" s="6" t="s">
        <v>252</v>
      </c>
      <c r="C60" s="36"/>
      <c r="D60" s="36"/>
      <c r="E60" s="36"/>
    </row>
    <row r="61" spans="1:5">
      <c r="A61" s="252" t="s">
        <v>31</v>
      </c>
      <c r="B61" s="6" t="s">
        <v>253</v>
      </c>
      <c r="C61" s="36">
        <f>SUM(C62:C63)</f>
        <v>0</v>
      </c>
      <c r="D61" s="36">
        <f>SUM(D62:D63)</f>
        <v>0</v>
      </c>
      <c r="E61" s="36">
        <f>SUM(E62:E63)</f>
        <v>0</v>
      </c>
    </row>
    <row r="62" spans="1:5">
      <c r="A62" s="234" t="s">
        <v>27</v>
      </c>
      <c r="B62" s="253" t="s">
        <v>254</v>
      </c>
      <c r="C62" s="36"/>
      <c r="D62" s="36"/>
      <c r="E62" s="36"/>
    </row>
    <row r="63" spans="1:5">
      <c r="A63" s="234" t="s">
        <v>30</v>
      </c>
      <c r="B63" s="253" t="s">
        <v>255</v>
      </c>
      <c r="C63" s="36"/>
      <c r="D63" s="36"/>
      <c r="E63" s="36"/>
    </row>
    <row r="64" spans="1:5">
      <c r="A64" s="252" t="s">
        <v>57</v>
      </c>
      <c r="B64" s="6" t="s">
        <v>256</v>
      </c>
      <c r="C64" s="36">
        <f>SUM(C65:C67)</f>
        <v>0</v>
      </c>
      <c r="D64" s="36">
        <f>SUM(D65:D67)</f>
        <v>0</v>
      </c>
      <c r="E64" s="36">
        <f>SUM(E65:E67)</f>
        <v>0</v>
      </c>
    </row>
    <row r="65" spans="1:5">
      <c r="A65" s="234" t="s">
        <v>27</v>
      </c>
      <c r="B65" s="253" t="s">
        <v>257</v>
      </c>
      <c r="C65" s="36"/>
      <c r="D65" s="36"/>
      <c r="E65" s="36"/>
    </row>
    <row r="66" spans="1:5">
      <c r="A66" s="234" t="s">
        <v>30</v>
      </c>
      <c r="B66" s="253" t="s">
        <v>254</v>
      </c>
      <c r="C66" s="36"/>
      <c r="D66" s="36"/>
      <c r="E66" s="36"/>
    </row>
    <row r="67" spans="1:5">
      <c r="A67" s="234" t="s">
        <v>44</v>
      </c>
      <c r="B67" s="253" t="s">
        <v>258</v>
      </c>
      <c r="C67" s="36"/>
      <c r="D67" s="36"/>
      <c r="E67" s="36"/>
    </row>
    <row r="68" spans="1:5" ht="25.5">
      <c r="A68" s="252" t="s">
        <v>58</v>
      </c>
      <c r="B68" s="6" t="s">
        <v>259</v>
      </c>
      <c r="C68" s="36">
        <f>C69+C70</f>
        <v>0</v>
      </c>
      <c r="D68" s="36">
        <f>D69+D70</f>
        <v>0</v>
      </c>
      <c r="E68" s="36">
        <f>E69+E70</f>
        <v>0</v>
      </c>
    </row>
    <row r="69" spans="1:5">
      <c r="A69" s="252" t="s">
        <v>27</v>
      </c>
      <c r="B69" s="253" t="s">
        <v>260</v>
      </c>
      <c r="C69" s="36"/>
      <c r="D69" s="36"/>
      <c r="E69" s="36"/>
    </row>
    <row r="70" spans="1:5">
      <c r="A70" s="252" t="s">
        <v>30</v>
      </c>
      <c r="B70" s="253" t="s">
        <v>261</v>
      </c>
      <c r="C70" s="36"/>
      <c r="D70" s="36"/>
      <c r="E70" s="36"/>
    </row>
    <row r="71" spans="1:5">
      <c r="A71" s="259"/>
      <c r="B71" s="256" t="s">
        <v>262</v>
      </c>
      <c r="C71" s="33">
        <f>C52+C59</f>
        <v>0</v>
      </c>
      <c r="D71" s="33">
        <f>D52+D59</f>
        <v>0</v>
      </c>
      <c r="E71" s="33">
        <f>E52+E59</f>
        <v>0</v>
      </c>
    </row>
    <row r="72" spans="1:5">
      <c r="A72" s="260"/>
      <c r="B72" s="261" t="s">
        <v>263</v>
      </c>
      <c r="C72" s="39">
        <f>C50-C71</f>
        <v>0</v>
      </c>
      <c r="D72" s="39">
        <f>D50-D71</f>
        <v>0</v>
      </c>
      <c r="E72" s="39">
        <f>E50-E71</f>
        <v>0</v>
      </c>
    </row>
    <row r="74" spans="1:5">
      <c r="A74" s="298" t="s">
        <v>394</v>
      </c>
      <c r="B74" s="23"/>
    </row>
    <row r="75" spans="1:5">
      <c r="A75" s="25" t="s">
        <v>22</v>
      </c>
      <c r="B75" s="46" t="s">
        <v>23</v>
      </c>
      <c r="C75" s="29" t="s">
        <v>269</v>
      </c>
      <c r="D75" s="29" t="s">
        <v>270</v>
      </c>
      <c r="E75" s="29" t="s">
        <v>271</v>
      </c>
    </row>
    <row r="76" spans="1:5" ht="25.5">
      <c r="A76" s="240" t="s">
        <v>48</v>
      </c>
      <c r="B76" s="241" t="s">
        <v>60</v>
      </c>
      <c r="C76" s="242"/>
      <c r="D76" s="242"/>
      <c r="E76" s="242"/>
    </row>
    <row r="77" spans="1:5">
      <c r="A77" s="243" t="s">
        <v>49</v>
      </c>
      <c r="B77" s="10" t="s">
        <v>213</v>
      </c>
      <c r="C77" s="335"/>
      <c r="D77" s="335"/>
      <c r="E77" s="335"/>
    </row>
    <row r="78" spans="1:5">
      <c r="A78" s="243" t="s">
        <v>111</v>
      </c>
      <c r="B78" s="10" t="s">
        <v>214</v>
      </c>
      <c r="C78" s="34">
        <f>SUM(C79:C86)</f>
        <v>0</v>
      </c>
      <c r="D78" s="34">
        <f>SUM(D79:D86)</f>
        <v>0</v>
      </c>
      <c r="E78" s="34">
        <f>SUM(E79:E86)</f>
        <v>0</v>
      </c>
    </row>
    <row r="79" spans="1:5">
      <c r="A79" s="244">
        <v>1</v>
      </c>
      <c r="B79" s="144" t="s">
        <v>215</v>
      </c>
      <c r="C79" s="36"/>
      <c r="D79" s="36"/>
      <c r="E79" s="36"/>
    </row>
    <row r="80" spans="1:5">
      <c r="A80" s="244">
        <v>2</v>
      </c>
      <c r="B80" s="144" t="s">
        <v>216</v>
      </c>
      <c r="C80" s="36"/>
      <c r="D80" s="36"/>
      <c r="E80" s="36"/>
    </row>
    <row r="81" spans="1:5" ht="25.5">
      <c r="A81" s="244">
        <v>3</v>
      </c>
      <c r="B81" s="144" t="s">
        <v>217</v>
      </c>
      <c r="C81" s="36"/>
      <c r="D81" s="36"/>
      <c r="E81" s="36"/>
    </row>
    <row r="82" spans="1:5">
      <c r="A82" s="244">
        <v>4</v>
      </c>
      <c r="B82" s="144" t="s">
        <v>218</v>
      </c>
      <c r="C82" s="36"/>
      <c r="D82" s="36"/>
      <c r="E82" s="36"/>
    </row>
    <row r="83" spans="1:5">
      <c r="A83" s="244">
        <v>5</v>
      </c>
      <c r="B83" s="144" t="s">
        <v>219</v>
      </c>
      <c r="C83" s="36"/>
      <c r="D83" s="36"/>
      <c r="E83" s="36"/>
    </row>
    <row r="84" spans="1:5">
      <c r="A84" s="244">
        <v>6</v>
      </c>
      <c r="B84" s="144" t="s">
        <v>220</v>
      </c>
      <c r="C84" s="36"/>
      <c r="D84" s="36"/>
      <c r="E84" s="36"/>
    </row>
    <row r="85" spans="1:5">
      <c r="A85" s="244">
        <v>7</v>
      </c>
      <c r="B85" s="144" t="s">
        <v>221</v>
      </c>
      <c r="C85" s="36"/>
      <c r="D85" s="36"/>
      <c r="E85" s="36"/>
    </row>
    <row r="86" spans="1:5">
      <c r="A86" s="244">
        <v>8</v>
      </c>
      <c r="B86" s="144" t="s">
        <v>222</v>
      </c>
      <c r="C86" s="36"/>
      <c r="D86" s="36"/>
      <c r="E86" s="36"/>
    </row>
    <row r="87" spans="1:5" ht="25.5">
      <c r="A87" s="245" t="s">
        <v>122</v>
      </c>
      <c r="B87" s="239" t="s">
        <v>223</v>
      </c>
      <c r="C87" s="33">
        <f>C77+C78</f>
        <v>0</v>
      </c>
      <c r="D87" s="33">
        <f>D77+D78</f>
        <v>0</v>
      </c>
      <c r="E87" s="33">
        <f>E77+E78</f>
        <v>0</v>
      </c>
    </row>
    <row r="88" spans="1:5" ht="25.5">
      <c r="A88" s="240" t="s">
        <v>50</v>
      </c>
      <c r="B88" s="241" t="s">
        <v>61</v>
      </c>
      <c r="C88" s="242"/>
      <c r="D88" s="242"/>
      <c r="E88" s="242"/>
    </row>
    <row r="89" spans="1:5">
      <c r="A89" s="246" t="s">
        <v>49</v>
      </c>
      <c r="B89" s="144" t="s">
        <v>125</v>
      </c>
      <c r="C89" s="36"/>
      <c r="D89" s="36"/>
      <c r="E89" s="36"/>
    </row>
    <row r="90" spans="1:5">
      <c r="A90" s="246" t="s">
        <v>111</v>
      </c>
      <c r="B90" s="144" t="s">
        <v>117</v>
      </c>
      <c r="C90" s="36"/>
      <c r="D90" s="36"/>
      <c r="E90" s="36"/>
    </row>
    <row r="91" spans="1:5" ht="25.5">
      <c r="A91" s="245" t="s">
        <v>122</v>
      </c>
      <c r="B91" s="239" t="s">
        <v>224</v>
      </c>
      <c r="C91" s="33">
        <f>C89-C90</f>
        <v>0</v>
      </c>
      <c r="D91" s="33">
        <f>D89-D90</f>
        <v>0</v>
      </c>
      <c r="E91" s="33">
        <f>E89-E90</f>
        <v>0</v>
      </c>
    </row>
    <row r="92" spans="1:5" ht="25.5">
      <c r="A92" s="240" t="s">
        <v>51</v>
      </c>
      <c r="B92" s="241" t="s">
        <v>62</v>
      </c>
      <c r="C92" s="242"/>
      <c r="D92" s="242"/>
      <c r="E92" s="242"/>
    </row>
    <row r="93" spans="1:5">
      <c r="A93" s="247" t="s">
        <v>49</v>
      </c>
      <c r="B93" s="10" t="s">
        <v>125</v>
      </c>
      <c r="C93" s="36">
        <f>SUM(C94:C98)</f>
        <v>0</v>
      </c>
      <c r="D93" s="36">
        <f>SUM(D94:D98)</f>
        <v>0</v>
      </c>
      <c r="E93" s="36">
        <f>SUM(E94:E98)</f>
        <v>0</v>
      </c>
    </row>
    <row r="94" spans="1:5" ht="38.25">
      <c r="A94" s="244">
        <v>1</v>
      </c>
      <c r="B94" s="144" t="s">
        <v>273</v>
      </c>
      <c r="C94" s="36"/>
      <c r="D94" s="36"/>
      <c r="E94" s="36"/>
    </row>
    <row r="95" spans="1:5">
      <c r="A95" s="244">
        <v>2</v>
      </c>
      <c r="B95" s="144" t="s">
        <v>197</v>
      </c>
      <c r="C95" s="36"/>
      <c r="D95" s="36"/>
      <c r="E95" s="36"/>
    </row>
    <row r="96" spans="1:5">
      <c r="A96" s="244">
        <v>3</v>
      </c>
      <c r="B96" s="144" t="s">
        <v>254</v>
      </c>
      <c r="C96" s="36"/>
      <c r="D96" s="36"/>
      <c r="E96" s="36"/>
    </row>
    <row r="97" spans="1:5">
      <c r="A97" s="244">
        <v>4</v>
      </c>
      <c r="B97" s="144" t="s">
        <v>274</v>
      </c>
      <c r="C97" s="36"/>
      <c r="D97" s="36"/>
      <c r="E97" s="36"/>
    </row>
    <row r="98" spans="1:5">
      <c r="A98" s="244">
        <v>5</v>
      </c>
      <c r="B98" s="144" t="s">
        <v>275</v>
      </c>
      <c r="C98" s="36"/>
      <c r="D98" s="36"/>
      <c r="E98" s="36"/>
    </row>
    <row r="99" spans="1:5">
      <c r="A99" s="247" t="s">
        <v>111</v>
      </c>
      <c r="B99" s="10" t="s">
        <v>117</v>
      </c>
      <c r="C99" s="36">
        <f>SUM(C100:C102)</f>
        <v>0</v>
      </c>
      <c r="D99" s="36">
        <f>SUM(D100:D102)</f>
        <v>0</v>
      </c>
      <c r="E99" s="36">
        <f>SUM(E100:E102)</f>
        <v>0</v>
      </c>
    </row>
    <row r="100" spans="1:5">
      <c r="A100" s="244">
        <v>1</v>
      </c>
      <c r="B100" s="144" t="s">
        <v>276</v>
      </c>
      <c r="C100" s="36"/>
      <c r="D100" s="36"/>
      <c r="E100" s="36"/>
    </row>
    <row r="101" spans="1:5">
      <c r="A101" s="244">
        <v>2</v>
      </c>
      <c r="B101" s="144" t="s">
        <v>277</v>
      </c>
      <c r="C101" s="36"/>
      <c r="D101" s="36"/>
      <c r="E101" s="36"/>
    </row>
    <row r="102" spans="1:5">
      <c r="A102" s="244">
        <v>3</v>
      </c>
      <c r="B102" s="144" t="s">
        <v>278</v>
      </c>
      <c r="C102" s="36"/>
      <c r="D102" s="36"/>
      <c r="E102" s="36"/>
    </row>
    <row r="103" spans="1:5" ht="25.5">
      <c r="A103" s="245" t="s">
        <v>122</v>
      </c>
      <c r="B103" s="239" t="s">
        <v>225</v>
      </c>
      <c r="C103" s="33">
        <f>C93-C99</f>
        <v>0</v>
      </c>
      <c r="D103" s="33">
        <f>D93-D99</f>
        <v>0</v>
      </c>
      <c r="E103" s="33">
        <f>E93-E99</f>
        <v>0</v>
      </c>
    </row>
    <row r="104" spans="1:5">
      <c r="A104" s="247" t="s">
        <v>52</v>
      </c>
      <c r="B104" s="10" t="s">
        <v>63</v>
      </c>
      <c r="C104" s="36">
        <f>C87+C91+C103</f>
        <v>0</v>
      </c>
      <c r="D104" s="36">
        <f>D87+D91+D103</f>
        <v>0</v>
      </c>
      <c r="E104" s="36">
        <f>E87+E91+E103</f>
        <v>0</v>
      </c>
    </row>
    <row r="105" spans="1:5">
      <c r="A105" s="247" t="s">
        <v>53</v>
      </c>
      <c r="B105" s="10" t="s">
        <v>64</v>
      </c>
      <c r="C105" s="36"/>
      <c r="D105" s="36">
        <f>C106</f>
        <v>0</v>
      </c>
      <c r="E105" s="36">
        <f>D106</f>
        <v>0</v>
      </c>
    </row>
    <row r="106" spans="1:5">
      <c r="A106" s="248" t="s">
        <v>54</v>
      </c>
      <c r="B106" s="249" t="s">
        <v>65</v>
      </c>
      <c r="C106" s="250">
        <f>C104+C105</f>
        <v>0</v>
      </c>
      <c r="D106" s="250">
        <f>D104+D105</f>
        <v>0</v>
      </c>
      <c r="E106" s="250">
        <f>E104+E105</f>
        <v>0</v>
      </c>
    </row>
  </sheetData>
  <customSheetViews>
    <customSheetView guid="{8634C2BB-76FB-4039-B56C-6B628142ACCE}" topLeftCell="A75">
      <selection activeCell="X37" sqref="X37"/>
      <pageMargins left="0.7" right="0.7" top="0.75" bottom="0.75" header="0.3" footer="0.3"/>
      <pageSetup paperSize="9" scale="49" orientation="portrait" r:id="rId1"/>
    </customSheetView>
    <customSheetView guid="{6F4C57C8-5562-4709-9327-9573B39EDAF4}" showPageBreaks="1" topLeftCell="A55">
      <selection activeCell="F79" sqref="F79"/>
      <pageMargins left="0.7" right="0.7" top="0.75" bottom="0.75" header="0.3" footer="0.3"/>
      <pageSetup paperSize="9" scale="49" orientation="portrait" r:id="rId2"/>
    </customSheetView>
    <customSheetView guid="{9EC9AAF8-31E5-417A-A928-3DBD93AA7952}">
      <selection activeCell="H25" sqref="H25"/>
      <pageMargins left="0.7" right="0.7" top="0.75" bottom="0.75" header="0.3" footer="0.3"/>
    </customSheetView>
    <customSheetView guid="{19015944-8DC3-4198-B28B-DDAFEE7C00D9}" topLeftCell="A55">
      <selection activeCell="G84" sqref="G84"/>
      <pageMargins left="0.7" right="0.7" top="0.75" bottom="0.75" header="0.3" footer="0.3"/>
    </customSheetView>
    <customSheetView guid="{F7D79B8D-92A2-4094-827A-AE8F90DE993F}" topLeftCell="A97">
      <selection activeCell="H25" sqref="H25"/>
      <pageMargins left="0.7" right="0.7" top="0.75" bottom="0.75" header="0.3" footer="0.3"/>
    </customSheetView>
    <customSheetView guid="{6D8ACA1D-6FAD-497E-8DEE-A33C8B954C59}">
      <selection activeCell="H90" sqref="H90"/>
      <pageMargins left="0.7" right="0.7" top="0.75" bottom="0.75" header="0.3" footer="0.3"/>
      <pageSetup paperSize="9" scale="49" orientation="portrait" r:id="rId3"/>
    </customSheetView>
    <customSheetView guid="{E0009F4F-48B6-4F1C-908A-7AA9220F9FEE}" showPageBreaks="1" topLeftCell="A58">
      <selection activeCell="D29" sqref="D29"/>
      <pageMargins left="0.7" right="0.7" top="0.75" bottom="0.75" header="0.3" footer="0.3"/>
      <pageSetup paperSize="9" scale="49" orientation="portrait" r:id="rId4"/>
    </customSheetView>
  </customSheetViews>
  <mergeCells count="1">
    <mergeCell ref="G2:M6"/>
  </mergeCells>
  <pageMargins left="0.7" right="0.7" top="0.75" bottom="0.75" header="0.3" footer="0.3"/>
  <pageSetup paperSize="9" scale="49" orientation="portrait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G1"/>
  <sheetViews>
    <sheetView zoomScaleNormal="100" zoomScaleSheetLayoutView="85" workbookViewId="0">
      <selection activeCell="C22" sqref="C22"/>
    </sheetView>
  </sheetViews>
  <sheetFormatPr defaultRowHeight="12.75"/>
  <sheetData>
    <row r="1" spans="1:7" ht="32.25" customHeight="1" thickBot="1">
      <c r="A1" s="438" t="s">
        <v>330</v>
      </c>
      <c r="B1" s="439"/>
      <c r="C1" s="439"/>
      <c r="D1" s="439"/>
      <c r="E1" s="439"/>
      <c r="F1" s="439"/>
      <c r="G1" s="440"/>
    </row>
  </sheetData>
  <customSheetViews>
    <customSheetView guid="{8634C2BB-76FB-4039-B56C-6B628142ACCE}" scale="85" showPageBreaks="1" printArea="1" view="pageBreakPreview">
      <selection activeCell="X37" sqref="X37"/>
      <pageMargins left="0.75" right="0.75" top="0.4" bottom="1" header="0.24" footer="0.5"/>
      <pageSetup paperSize="9" orientation="landscape" r:id="rId1"/>
      <headerFooter alignWithMargins="0"/>
    </customSheetView>
    <customSheetView guid="{6F4C57C8-5562-4709-9327-9573B39EDAF4}" scale="85" showPageBreaks="1" printArea="1" view="pageBreakPreview">
      <selection activeCell="J8" sqref="J8"/>
      <pageMargins left="0.75" right="0.75" top="0.4" bottom="1" header="0.24" footer="0.5"/>
      <pageSetup paperSize="9" orientation="landscape" r:id="rId2"/>
      <headerFooter alignWithMargins="0"/>
    </customSheetView>
    <customSheetView guid="{9EC9AAF8-31E5-417A-A928-3DBD93AA7952}" showPageBreaks="1" printArea="1">
      <selection activeCell="J8" sqref="J8"/>
      <pageMargins left="0.75" right="0.75" top="0.4" bottom="1" header="0.24" footer="0.5"/>
      <pageSetup paperSize="9" orientation="landscape" r:id="rId3"/>
      <headerFooter alignWithMargins="0"/>
    </customSheetView>
    <customSheetView guid="{19015944-8DC3-4198-B28B-DDAFEE7C00D9}" showPageBreaks="1" printArea="1">
      <selection activeCell="J8" sqref="J8"/>
      <pageMargins left="0.75" right="0.75" top="0.4" bottom="1" header="0.24" footer="0.5"/>
      <pageSetup paperSize="9" orientation="landscape" r:id="rId4"/>
      <headerFooter alignWithMargins="0"/>
    </customSheetView>
    <customSheetView guid="{F7D79B8D-92A2-4094-827A-AE8F90DE993F}">
      <selection activeCell="J8" sqref="J8"/>
      <pageMargins left="0.75" right="0.75" top="0.4" bottom="1" header="0.24" footer="0.5"/>
      <pageSetup paperSize="9" orientation="landscape" r:id="rId5"/>
      <headerFooter alignWithMargins="0"/>
    </customSheetView>
    <customSheetView guid="{6D8ACA1D-6FAD-497E-8DEE-A33C8B954C59}" showPageBreaks="1" printArea="1">
      <selection activeCell="J8" sqref="J8"/>
      <pageMargins left="0.75" right="0.75" top="0.4" bottom="1" header="0.24" footer="0.5"/>
      <pageSetup paperSize="9" orientation="landscape" r:id="rId6"/>
      <headerFooter alignWithMargins="0"/>
    </customSheetView>
    <customSheetView guid="{E0009F4F-48B6-4F1C-908A-7AA9220F9FEE}" scale="85" showPageBreaks="1" printArea="1" view="pageBreakPreview">
      <selection activeCell="J8" sqref="J8"/>
      <pageMargins left="0.75" right="0.75" top="0.4" bottom="1" header="0.24" footer="0.5"/>
      <pageSetup paperSize="9" orientation="landscape" r:id="rId7"/>
      <headerFooter alignWithMargins="0"/>
    </customSheetView>
  </customSheetViews>
  <mergeCells count="1">
    <mergeCell ref="A1:G1"/>
  </mergeCells>
  <phoneticPr fontId="25" type="noConversion"/>
  <pageMargins left="0.75" right="0.75" top="0.4" bottom="1" header="0.24" footer="0.5"/>
  <pageSetup paperSize="9" orientation="landscape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14</vt:i4>
      </vt:variant>
    </vt:vector>
  </HeadingPairs>
  <TitlesOfParts>
    <vt:vector size="29" baseType="lpstr">
      <vt:lpstr>1 Założenia</vt:lpstr>
      <vt:lpstr>2 Dane wyjściowe</vt:lpstr>
      <vt:lpstr>3 Poziom dofinansowania</vt:lpstr>
      <vt:lpstr>4 Efektywność projektu</vt:lpstr>
      <vt:lpstr>5 Trwałość finansowa</vt:lpstr>
      <vt:lpstr>6 Trwałość finansowa JST</vt:lpstr>
      <vt:lpstr>7 Analiza wrażliwości</vt:lpstr>
      <vt:lpstr>8 Dane historyczne</vt:lpstr>
      <vt:lpstr>9</vt:lpstr>
      <vt:lpstr>10</vt:lpstr>
      <vt:lpstr>11</vt:lpstr>
      <vt:lpstr>12</vt:lpstr>
      <vt:lpstr>13</vt:lpstr>
      <vt:lpstr>14</vt:lpstr>
      <vt:lpstr>15</vt:lpstr>
      <vt:lpstr>'10'!Obszar_wydruku</vt:lpstr>
      <vt:lpstr>'11'!Obszar_wydruku</vt:lpstr>
      <vt:lpstr>'12'!Obszar_wydruku</vt:lpstr>
      <vt:lpstr>'13'!Obszar_wydruku</vt:lpstr>
      <vt:lpstr>'14'!Obszar_wydruku</vt:lpstr>
      <vt:lpstr>'15'!Obszar_wydruku</vt:lpstr>
      <vt:lpstr>'2 Dane wyjściowe'!Obszar_wydruku</vt:lpstr>
      <vt:lpstr>'5 Trwałość finansowa'!Obszar_wydruku</vt:lpstr>
      <vt:lpstr>'6 Trwałość finansowa JST'!Obszar_wydruku</vt:lpstr>
      <vt:lpstr>'9'!Obszar_wydruku</vt:lpstr>
      <vt:lpstr>'2 Dane wyjściowe'!Tytuły_wydruku</vt:lpstr>
      <vt:lpstr>'4 Efektywność projektu'!Tytuły_wydruku</vt:lpstr>
      <vt:lpstr>'5 Trwałość finansowa'!Tytuły_wydruku</vt:lpstr>
      <vt:lpstr>'6 Trwałość finansowa JST'!Tytuły_wydruku</vt:lpstr>
    </vt:vector>
  </TitlesOfParts>
  <Company>Urząd Marszałkowski Województwa Wielkopolskiego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hubert.zobel</dc:creator>
  <cp:lastModifiedBy>.</cp:lastModifiedBy>
  <cp:lastPrinted>2020-03-16T11:22:41Z</cp:lastPrinted>
  <dcterms:created xsi:type="dcterms:W3CDTF">2008-01-11T11:56:33Z</dcterms:created>
  <dcterms:modified xsi:type="dcterms:W3CDTF">2020-03-31T07:39:24Z</dcterms:modified>
</cp:coreProperties>
</file>